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学校施設課\#管理担当班\3.入札関係\　臨時\R7.4体育館空調　プロパンガス\1　施行伺添付分\★体育館空調仕様書\"/>
    </mc:Choice>
  </mc:AlternateContent>
  <bookViews>
    <workbookView xWindow="5233" yWindow="118" windowWidth="18236" windowHeight="15356" tabRatio="599" firstSheet="19" activeTab="19"/>
  </bookViews>
  <sheets>
    <sheet name="令和　５年 9月 (野口ふれあい交流) " sheetId="18" r:id="rId1"/>
    <sheet name="令和　５年１0月 (野口ふれあい交流) " sheetId="17" r:id="rId2"/>
    <sheet name="令和　５年１1月 (野口ふれあい交流) " sheetId="15" r:id="rId3"/>
    <sheet name="令和　５年１2月 (野口ふれあい交流)  " sheetId="14" r:id="rId4"/>
    <sheet name="令和　６年１月 (野口ふれあい交流) " sheetId="13" r:id="rId5"/>
    <sheet name="令和　６年２月 (野口ふれあい交流)" sheetId="10" r:id="rId6"/>
    <sheet name="令和　６年３月 (野口ふれあい交流) " sheetId="12" r:id="rId7"/>
    <sheet name="令和　６年４月 (野口ふれあい交流) " sheetId="16" r:id="rId8"/>
    <sheet name="令和　６年５月 (野口ふれあい交流) " sheetId="19" r:id="rId9"/>
    <sheet name="令和　６年６月 (野口ふれあい交流) " sheetId="20" r:id="rId10"/>
    <sheet name="令和　６年７月 (野口ふれあい交流) " sheetId="21" r:id="rId11"/>
    <sheet name="令和　６年８月 (野口ふれあい交流) " sheetId="22" r:id="rId12"/>
    <sheet name="令和　６年９月 (野口ふれあい交流) " sheetId="23" r:id="rId13"/>
    <sheet name="令和　６年１０月 (野口ふれあい交流) " sheetId="24" r:id="rId14"/>
    <sheet name="令和　６年１１月 (野口ふれあい交流) " sheetId="25" r:id="rId15"/>
    <sheet name="令和　６年１２月 (野口ふれあい交流) " sheetId="26" r:id="rId16"/>
    <sheet name="令和　7年１月 (野口ふれあい交流) " sheetId="27" r:id="rId17"/>
    <sheet name="令和　7年2月 (野口ふれあい交流) " sheetId="28" r:id="rId18"/>
    <sheet name="令和　7年3月 (野口ふれあい交流) " sheetId="29" r:id="rId19"/>
    <sheet name="令和　7年０0月 (体育館)" sheetId="31" r:id="rId20"/>
    <sheet name="確認用 (2)" sheetId="34" r:id="rId21"/>
    <sheet name="Sheet1 (3)" sheetId="3" r:id="rId22"/>
  </sheets>
  <definedNames>
    <definedName name="_Hlk153528580" localSheetId="21">'Sheet1 (3)'!#REF!</definedName>
    <definedName name="_Hlk153528580" localSheetId="20">'確認用 (2)'!#REF!</definedName>
    <definedName name="_Hlk153528580" localSheetId="0">'令和　５年 9月 (野口ふれあい交流) '!#REF!</definedName>
    <definedName name="_Hlk153528580" localSheetId="1">'令和　５年１0月 (野口ふれあい交流) '!#REF!</definedName>
    <definedName name="_Hlk153528580" localSheetId="2">'令和　５年１1月 (野口ふれあい交流) '!#REF!</definedName>
    <definedName name="_Hlk153528580" localSheetId="3">'令和　５年１2月 (野口ふれあい交流)  '!#REF!</definedName>
    <definedName name="_Hlk153528580" localSheetId="13">'令和　６年１０月 (野口ふれあい交流) '!#REF!</definedName>
    <definedName name="_Hlk153528580" localSheetId="14">'令和　６年１１月 (野口ふれあい交流) '!#REF!</definedName>
    <definedName name="_Hlk153528580" localSheetId="15">'令和　６年１２月 (野口ふれあい交流) '!#REF!</definedName>
    <definedName name="_Hlk153528580" localSheetId="4">'令和　６年１月 (野口ふれあい交流) '!#REF!</definedName>
    <definedName name="_Hlk153528580" localSheetId="5">'令和　６年２月 (野口ふれあい交流)'!#REF!</definedName>
    <definedName name="_Hlk153528580" localSheetId="6">'令和　６年３月 (野口ふれあい交流) '!#REF!</definedName>
    <definedName name="_Hlk153528580" localSheetId="7">'令和　６年４月 (野口ふれあい交流) '!#REF!</definedName>
    <definedName name="_Hlk153528580" localSheetId="8">'令和　６年５月 (野口ふれあい交流) '!#REF!</definedName>
    <definedName name="_Hlk153528580" localSheetId="9">'令和　６年６月 (野口ふれあい交流) '!#REF!</definedName>
    <definedName name="_Hlk153528580" localSheetId="10">'令和　６年７月 (野口ふれあい交流) '!#REF!</definedName>
    <definedName name="_Hlk153528580" localSheetId="11">'令和　６年８月 (野口ふれあい交流) '!#REF!</definedName>
    <definedName name="_Hlk153528580" localSheetId="12">'令和　６年９月 (野口ふれあい交流) '!#REF!</definedName>
    <definedName name="_Hlk153528580" localSheetId="19">'令和　7年０0月 (体育館)'!#REF!</definedName>
    <definedName name="_Hlk153528580" localSheetId="16">'令和　7年１月 (野口ふれあい交流) '!#REF!</definedName>
    <definedName name="_Hlk153528580" localSheetId="17">'令和　7年2月 (野口ふれあい交流) '!#REF!</definedName>
    <definedName name="_Hlk153528580" localSheetId="18">'令和　7年3月 (野口ふれあい交流) 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34" l="1"/>
  <c r="C16" i="34"/>
  <c r="G13" i="31"/>
  <c r="C16" i="31" s="1"/>
  <c r="G10" i="34"/>
  <c r="I10" i="34" s="1"/>
  <c r="J10" i="34" s="1"/>
  <c r="K10" i="34" s="1"/>
  <c r="L10" i="34" s="1"/>
  <c r="E13" i="34" s="1"/>
  <c r="E10" i="34"/>
  <c r="B10" i="34"/>
  <c r="F5" i="34"/>
  <c r="G5" i="34" s="1"/>
  <c r="I5" i="34" s="1"/>
  <c r="J5" i="34" s="1"/>
  <c r="K5" i="34" s="1"/>
  <c r="L5" i="34" s="1"/>
  <c r="C13" i="34" s="1"/>
  <c r="G16" i="34" s="1"/>
  <c r="C19" i="34" s="1"/>
  <c r="G19" i="34" s="1"/>
  <c r="I19" i="34" s="1"/>
  <c r="J23" i="34" s="1"/>
  <c r="E25" i="34" s="1"/>
  <c r="E5" i="34"/>
  <c r="E10" i="31" l="1"/>
  <c r="B10" i="31"/>
  <c r="E5" i="31"/>
  <c r="F5" i="31" s="1"/>
  <c r="G5" i="31" s="1"/>
  <c r="I5" i="31" s="1"/>
  <c r="J5" i="31" s="1"/>
  <c r="K5" i="31" s="1"/>
  <c r="L5" i="31" s="1"/>
  <c r="C13" i="31" s="1"/>
  <c r="E10" i="29"/>
  <c r="B10" i="29"/>
  <c r="E5" i="29"/>
  <c r="F5" i="29" s="1"/>
  <c r="G5" i="29" s="1"/>
  <c r="I5" i="29" s="1"/>
  <c r="J5" i="29" s="1"/>
  <c r="K5" i="29" s="1"/>
  <c r="L5" i="29" s="1"/>
  <c r="C13" i="29" s="1"/>
  <c r="E10" i="28"/>
  <c r="B10" i="28"/>
  <c r="E5" i="28"/>
  <c r="F5" i="28" s="1"/>
  <c r="G5" i="28" s="1"/>
  <c r="I5" i="28" s="1"/>
  <c r="J5" i="28" s="1"/>
  <c r="K5" i="28" s="1"/>
  <c r="L5" i="28" s="1"/>
  <c r="C13" i="28" s="1"/>
  <c r="E10" i="27"/>
  <c r="B10" i="27"/>
  <c r="G10" i="27" s="1"/>
  <c r="I10" i="27" s="1"/>
  <c r="J10" i="27" s="1"/>
  <c r="K10" i="27" s="1"/>
  <c r="L10" i="27" s="1"/>
  <c r="E13" i="27" s="1"/>
  <c r="E5" i="27"/>
  <c r="F5" i="27" s="1"/>
  <c r="G5" i="27" s="1"/>
  <c r="I5" i="27" s="1"/>
  <c r="J5" i="27" s="1"/>
  <c r="K5" i="27" s="1"/>
  <c r="L5" i="27" s="1"/>
  <c r="C13" i="27" s="1"/>
  <c r="E10" i="26"/>
  <c r="B10" i="26"/>
  <c r="G10" i="26" s="1"/>
  <c r="I10" i="26" s="1"/>
  <c r="J10" i="26" s="1"/>
  <c r="K10" i="26" s="1"/>
  <c r="L10" i="26" s="1"/>
  <c r="E13" i="26" s="1"/>
  <c r="E5" i="26"/>
  <c r="F5" i="26" s="1"/>
  <c r="G5" i="26" s="1"/>
  <c r="I5" i="26" s="1"/>
  <c r="J5" i="26" s="1"/>
  <c r="K5" i="26" s="1"/>
  <c r="L5" i="26" s="1"/>
  <c r="C13" i="26" s="1"/>
  <c r="E10" i="25"/>
  <c r="B10" i="25"/>
  <c r="E5" i="25"/>
  <c r="F5" i="25" s="1"/>
  <c r="G5" i="25" s="1"/>
  <c r="I5" i="25" s="1"/>
  <c r="J5" i="25" s="1"/>
  <c r="K5" i="25" s="1"/>
  <c r="L5" i="25" s="1"/>
  <c r="C13" i="25" s="1"/>
  <c r="E10" i="24"/>
  <c r="B10" i="24"/>
  <c r="G10" i="24" s="1"/>
  <c r="I10" i="24" s="1"/>
  <c r="J10" i="24" s="1"/>
  <c r="K10" i="24" s="1"/>
  <c r="L10" i="24" s="1"/>
  <c r="E13" i="24" s="1"/>
  <c r="E5" i="24"/>
  <c r="F5" i="24" s="1"/>
  <c r="G5" i="24" s="1"/>
  <c r="I5" i="24" s="1"/>
  <c r="J5" i="24" s="1"/>
  <c r="K5" i="24" s="1"/>
  <c r="L5" i="24" s="1"/>
  <c r="C13" i="24" s="1"/>
  <c r="E10" i="23"/>
  <c r="B10" i="23"/>
  <c r="G10" i="23" s="1"/>
  <c r="I10" i="23" s="1"/>
  <c r="J10" i="23" s="1"/>
  <c r="K10" i="23" s="1"/>
  <c r="L10" i="23" s="1"/>
  <c r="E13" i="23" s="1"/>
  <c r="E5" i="23"/>
  <c r="F5" i="23" s="1"/>
  <c r="G5" i="23" s="1"/>
  <c r="I5" i="23" s="1"/>
  <c r="J5" i="23" s="1"/>
  <c r="K5" i="23" s="1"/>
  <c r="L5" i="23" s="1"/>
  <c r="C13" i="23" s="1"/>
  <c r="E10" i="22"/>
  <c r="B10" i="22"/>
  <c r="G10" i="22" s="1"/>
  <c r="I10" i="22" s="1"/>
  <c r="J10" i="22" s="1"/>
  <c r="K10" i="22" s="1"/>
  <c r="L10" i="22" s="1"/>
  <c r="E13" i="22" s="1"/>
  <c r="E5" i="22"/>
  <c r="F5" i="22" s="1"/>
  <c r="G5" i="22" s="1"/>
  <c r="I5" i="22" s="1"/>
  <c r="J5" i="22" s="1"/>
  <c r="K5" i="22" s="1"/>
  <c r="L5" i="22" s="1"/>
  <c r="C13" i="22" s="1"/>
  <c r="E10" i="21"/>
  <c r="G10" i="21" s="1"/>
  <c r="I10" i="21" s="1"/>
  <c r="J10" i="21" s="1"/>
  <c r="K10" i="21" s="1"/>
  <c r="L10" i="21" s="1"/>
  <c r="E13" i="21" s="1"/>
  <c r="B10" i="21"/>
  <c r="E5" i="21"/>
  <c r="F5" i="21" s="1"/>
  <c r="G5" i="21" s="1"/>
  <c r="I5" i="21" s="1"/>
  <c r="J5" i="21" s="1"/>
  <c r="K5" i="21" s="1"/>
  <c r="L5" i="21" s="1"/>
  <c r="C13" i="21" s="1"/>
  <c r="E10" i="20"/>
  <c r="B10" i="20"/>
  <c r="G10" i="20" s="1"/>
  <c r="I10" i="20" s="1"/>
  <c r="J10" i="20" s="1"/>
  <c r="K10" i="20" s="1"/>
  <c r="L10" i="20" s="1"/>
  <c r="E13" i="20" s="1"/>
  <c r="E5" i="20"/>
  <c r="F5" i="20" s="1"/>
  <c r="G5" i="20" s="1"/>
  <c r="I5" i="20" s="1"/>
  <c r="J5" i="20" s="1"/>
  <c r="K5" i="20" s="1"/>
  <c r="L5" i="20" s="1"/>
  <c r="C13" i="20" s="1"/>
  <c r="E10" i="19"/>
  <c r="B10" i="19"/>
  <c r="E5" i="19"/>
  <c r="F5" i="19" s="1"/>
  <c r="G5" i="19" s="1"/>
  <c r="I5" i="19" s="1"/>
  <c r="J5" i="19" s="1"/>
  <c r="K5" i="19" s="1"/>
  <c r="L5" i="19" s="1"/>
  <c r="C13" i="19" s="1"/>
  <c r="E10" i="18"/>
  <c r="B10" i="18"/>
  <c r="G10" i="18" s="1"/>
  <c r="I10" i="18" s="1"/>
  <c r="J10" i="18" s="1"/>
  <c r="K10" i="18" s="1"/>
  <c r="L10" i="18" s="1"/>
  <c r="E13" i="18" s="1"/>
  <c r="E5" i="18"/>
  <c r="F5" i="18" s="1"/>
  <c r="G5" i="18" s="1"/>
  <c r="I5" i="18" s="1"/>
  <c r="J5" i="18" s="1"/>
  <c r="K5" i="18" s="1"/>
  <c r="L5" i="18" s="1"/>
  <c r="C13" i="18" s="1"/>
  <c r="E10" i="17"/>
  <c r="B10" i="17"/>
  <c r="G10" i="17" s="1"/>
  <c r="I10" i="17" s="1"/>
  <c r="J10" i="17" s="1"/>
  <c r="K10" i="17" s="1"/>
  <c r="L10" i="17" s="1"/>
  <c r="E13" i="17" s="1"/>
  <c r="E5" i="17"/>
  <c r="F5" i="17" s="1"/>
  <c r="G5" i="17" s="1"/>
  <c r="I5" i="17" s="1"/>
  <c r="J5" i="17" s="1"/>
  <c r="K5" i="17" s="1"/>
  <c r="L5" i="17" s="1"/>
  <c r="C13" i="17" s="1"/>
  <c r="G13" i="17" s="1"/>
  <c r="C16" i="17" s="1"/>
  <c r="G16" i="17" s="1"/>
  <c r="C19" i="17" s="1"/>
  <c r="G19" i="17" s="1"/>
  <c r="I19" i="17" s="1"/>
  <c r="C22" i="17" s="1"/>
  <c r="G22" i="17" s="1"/>
  <c r="J25" i="17" s="1"/>
  <c r="E25" i="17" s="1"/>
  <c r="E27" i="17" s="1"/>
  <c r="E10" i="16"/>
  <c r="G10" i="16" s="1"/>
  <c r="I10" i="16" s="1"/>
  <c r="J10" i="16" s="1"/>
  <c r="K10" i="16" s="1"/>
  <c r="L10" i="16" s="1"/>
  <c r="E13" i="16" s="1"/>
  <c r="B10" i="16"/>
  <c r="E5" i="16"/>
  <c r="F5" i="16" s="1"/>
  <c r="G5" i="16" s="1"/>
  <c r="I5" i="16" s="1"/>
  <c r="J5" i="16" s="1"/>
  <c r="K5" i="16" s="1"/>
  <c r="L5" i="16" s="1"/>
  <c r="C13" i="16" s="1"/>
  <c r="B10" i="10"/>
  <c r="E10" i="15"/>
  <c r="B10" i="15"/>
  <c r="E5" i="15"/>
  <c r="F5" i="15" s="1"/>
  <c r="G5" i="15" s="1"/>
  <c r="I5" i="15" s="1"/>
  <c r="J5" i="15" s="1"/>
  <c r="K5" i="15" s="1"/>
  <c r="L5" i="15" s="1"/>
  <c r="C13" i="15" s="1"/>
  <c r="E10" i="14"/>
  <c r="B10" i="14"/>
  <c r="G10" i="14" s="1"/>
  <c r="I10" i="14" s="1"/>
  <c r="J10" i="14" s="1"/>
  <c r="K10" i="14" s="1"/>
  <c r="L10" i="14" s="1"/>
  <c r="E13" i="14" s="1"/>
  <c r="E5" i="14"/>
  <c r="F5" i="14" s="1"/>
  <c r="G5" i="14" s="1"/>
  <c r="I5" i="14" s="1"/>
  <c r="J5" i="14" s="1"/>
  <c r="K5" i="14" s="1"/>
  <c r="L5" i="14" s="1"/>
  <c r="C13" i="14" s="1"/>
  <c r="G13" i="14" s="1"/>
  <c r="C16" i="14" s="1"/>
  <c r="G16" i="14" s="1"/>
  <c r="C19" i="14" s="1"/>
  <c r="G19" i="14" s="1"/>
  <c r="I19" i="14" s="1"/>
  <c r="C22" i="14" s="1"/>
  <c r="G22" i="14" s="1"/>
  <c r="J25" i="14" s="1"/>
  <c r="E25" i="14" s="1"/>
  <c r="E10" i="13"/>
  <c r="B10" i="13"/>
  <c r="G10" i="13" s="1"/>
  <c r="I10" i="13" s="1"/>
  <c r="J10" i="13" s="1"/>
  <c r="K10" i="13" s="1"/>
  <c r="L10" i="13" s="1"/>
  <c r="E13" i="13" s="1"/>
  <c r="F5" i="13"/>
  <c r="G5" i="13" s="1"/>
  <c r="I5" i="13" s="1"/>
  <c r="J5" i="13" s="1"/>
  <c r="K5" i="13" s="1"/>
  <c r="L5" i="13" s="1"/>
  <c r="C13" i="13" s="1"/>
  <c r="E5" i="13"/>
  <c r="E10" i="12"/>
  <c r="B10" i="12"/>
  <c r="E5" i="12"/>
  <c r="F5" i="12" s="1"/>
  <c r="G5" i="12" s="1"/>
  <c r="I5" i="12" s="1"/>
  <c r="J5" i="12" s="1"/>
  <c r="K5" i="12" s="1"/>
  <c r="L5" i="12" s="1"/>
  <c r="C13" i="12" s="1"/>
  <c r="E10" i="10"/>
  <c r="G10" i="10" s="1"/>
  <c r="I10" i="10" s="1"/>
  <c r="J10" i="10" s="1"/>
  <c r="K10" i="10" s="1"/>
  <c r="L10" i="10" s="1"/>
  <c r="E13" i="10" s="1"/>
  <c r="E5" i="10"/>
  <c r="F5" i="10" s="1"/>
  <c r="G5" i="10" s="1"/>
  <c r="I5" i="10" s="1"/>
  <c r="J5" i="10" s="1"/>
  <c r="K5" i="10" s="1"/>
  <c r="L5" i="10" s="1"/>
  <c r="C13" i="10" s="1"/>
  <c r="G10" i="3"/>
  <c r="I10" i="3" s="1"/>
  <c r="J10" i="3" s="1"/>
  <c r="K10" i="3" s="1"/>
  <c r="L10" i="3" s="1"/>
  <c r="E13" i="3" s="1"/>
  <c r="E10" i="3"/>
  <c r="E5" i="3"/>
  <c r="F5" i="3" s="1"/>
  <c r="G5" i="3" s="1"/>
  <c r="I5" i="3" s="1"/>
  <c r="J5" i="3" s="1"/>
  <c r="K5" i="3" s="1"/>
  <c r="L5" i="3" s="1"/>
  <c r="C13" i="3" s="1"/>
  <c r="G13" i="3" s="1"/>
  <c r="C16" i="3" s="1"/>
  <c r="G16" i="3" s="1"/>
  <c r="C19" i="3" s="1"/>
  <c r="G19" i="3" s="1"/>
  <c r="I19" i="3" s="1"/>
  <c r="C22" i="3" s="1"/>
  <c r="G22" i="3" s="1"/>
  <c r="G10" i="31" l="1"/>
  <c r="I10" i="31" s="1"/>
  <c r="J10" i="31" s="1"/>
  <c r="K10" i="31" s="1"/>
  <c r="L10" i="31" s="1"/>
  <c r="E13" i="31" s="1"/>
  <c r="G10" i="29"/>
  <c r="I10" i="29" s="1"/>
  <c r="J10" i="29" s="1"/>
  <c r="K10" i="29" s="1"/>
  <c r="L10" i="29" s="1"/>
  <c r="E13" i="29" s="1"/>
  <c r="G13" i="29" s="1"/>
  <c r="C16" i="29" s="1"/>
  <c r="G16" i="29" s="1"/>
  <c r="C19" i="29" s="1"/>
  <c r="G19" i="29" s="1"/>
  <c r="I19" i="29" s="1"/>
  <c r="C22" i="29" s="1"/>
  <c r="G22" i="29" s="1"/>
  <c r="J25" i="29" s="1"/>
  <c r="F25" i="29" s="1"/>
  <c r="E27" i="29" s="1"/>
  <c r="G10" i="28"/>
  <c r="I10" i="28" s="1"/>
  <c r="J10" i="28" s="1"/>
  <c r="K10" i="28" s="1"/>
  <c r="L10" i="28" s="1"/>
  <c r="E13" i="28" s="1"/>
  <c r="G13" i="28" s="1"/>
  <c r="C16" i="28" s="1"/>
  <c r="G16" i="28" s="1"/>
  <c r="C19" i="28" s="1"/>
  <c r="G19" i="28" s="1"/>
  <c r="I19" i="28" s="1"/>
  <c r="C22" i="28" s="1"/>
  <c r="G22" i="28" s="1"/>
  <c r="J25" i="28" s="1"/>
  <c r="F25" i="28" s="1"/>
  <c r="E27" i="28" s="1"/>
  <c r="G13" i="27"/>
  <c r="C16" i="27" s="1"/>
  <c r="G16" i="27" s="1"/>
  <c r="C19" i="27" s="1"/>
  <c r="G19" i="27" s="1"/>
  <c r="I19" i="27" s="1"/>
  <c r="C22" i="27" s="1"/>
  <c r="G22" i="27" s="1"/>
  <c r="J25" i="27" s="1"/>
  <c r="F25" i="27" s="1"/>
  <c r="E27" i="27" s="1"/>
  <c r="G13" i="26"/>
  <c r="C16" i="26" s="1"/>
  <c r="G16" i="26" s="1"/>
  <c r="C19" i="26" s="1"/>
  <c r="G19" i="26" s="1"/>
  <c r="I19" i="26" s="1"/>
  <c r="C22" i="26" s="1"/>
  <c r="G22" i="26" s="1"/>
  <c r="J25" i="26" s="1"/>
  <c r="F25" i="26" s="1"/>
  <c r="E27" i="26" s="1"/>
  <c r="G10" i="25"/>
  <c r="I10" i="25" s="1"/>
  <c r="J10" i="25" s="1"/>
  <c r="K10" i="25" s="1"/>
  <c r="L10" i="25" s="1"/>
  <c r="E13" i="25" s="1"/>
  <c r="G13" i="25" s="1"/>
  <c r="C16" i="25" s="1"/>
  <c r="G16" i="25" s="1"/>
  <c r="C19" i="25" s="1"/>
  <c r="G19" i="25" s="1"/>
  <c r="I19" i="25" s="1"/>
  <c r="C22" i="25" s="1"/>
  <c r="G22" i="25" s="1"/>
  <c r="J25" i="25" s="1"/>
  <c r="F25" i="25" s="1"/>
  <c r="E27" i="25" s="1"/>
  <c r="G13" i="24"/>
  <c r="C16" i="24" s="1"/>
  <c r="G16" i="24" s="1"/>
  <c r="C19" i="24" s="1"/>
  <c r="G19" i="24" s="1"/>
  <c r="I19" i="24" s="1"/>
  <c r="C22" i="24" s="1"/>
  <c r="G22" i="24" s="1"/>
  <c r="J25" i="24" s="1"/>
  <c r="F25" i="24" s="1"/>
  <c r="E27" i="24" s="1"/>
  <c r="G13" i="23"/>
  <c r="C16" i="23" s="1"/>
  <c r="G16" i="23" s="1"/>
  <c r="C19" i="23" s="1"/>
  <c r="G19" i="23" s="1"/>
  <c r="I19" i="23" s="1"/>
  <c r="C22" i="23" s="1"/>
  <c r="G22" i="23" s="1"/>
  <c r="J25" i="23" s="1"/>
  <c r="F25" i="23" s="1"/>
  <c r="E27" i="23" s="1"/>
  <c r="G13" i="22"/>
  <c r="C16" i="22" s="1"/>
  <c r="G16" i="22" s="1"/>
  <c r="C19" i="22" s="1"/>
  <c r="G19" i="22" s="1"/>
  <c r="I19" i="22" s="1"/>
  <c r="C22" i="22" s="1"/>
  <c r="G22" i="22" s="1"/>
  <c r="J25" i="22" s="1"/>
  <c r="F25" i="22" s="1"/>
  <c r="E27" i="22" s="1"/>
  <c r="G13" i="20"/>
  <c r="C16" i="20" s="1"/>
  <c r="G16" i="20" s="1"/>
  <c r="C19" i="20" s="1"/>
  <c r="G19" i="20" s="1"/>
  <c r="I19" i="20" s="1"/>
  <c r="C22" i="20" s="1"/>
  <c r="G22" i="20" s="1"/>
  <c r="J25" i="20" s="1"/>
  <c r="F25" i="20" s="1"/>
  <c r="E27" i="20" s="1"/>
  <c r="G13" i="21"/>
  <c r="C16" i="21" s="1"/>
  <c r="G16" i="21" s="1"/>
  <c r="C19" i="21" s="1"/>
  <c r="G19" i="21" s="1"/>
  <c r="I19" i="21" s="1"/>
  <c r="C22" i="21" s="1"/>
  <c r="G22" i="21" s="1"/>
  <c r="J25" i="21" s="1"/>
  <c r="F25" i="21" s="1"/>
  <c r="E27" i="21" s="1"/>
  <c r="G10" i="19"/>
  <c r="I10" i="19" s="1"/>
  <c r="J10" i="19" s="1"/>
  <c r="K10" i="19" s="1"/>
  <c r="L10" i="19" s="1"/>
  <c r="E13" i="19" s="1"/>
  <c r="G13" i="19" s="1"/>
  <c r="C16" i="19" s="1"/>
  <c r="G16" i="19" s="1"/>
  <c r="C19" i="19" s="1"/>
  <c r="G19" i="19" s="1"/>
  <c r="I19" i="19" s="1"/>
  <c r="C22" i="19" s="1"/>
  <c r="G22" i="19" s="1"/>
  <c r="J25" i="19" s="1"/>
  <c r="F25" i="19" s="1"/>
  <c r="E27" i="19" s="1"/>
  <c r="G13" i="18"/>
  <c r="C16" i="18" s="1"/>
  <c r="G16" i="18" s="1"/>
  <c r="C19" i="18" s="1"/>
  <c r="G19" i="18" s="1"/>
  <c r="I19" i="18" s="1"/>
  <c r="C22" i="18" s="1"/>
  <c r="G22" i="18" s="1"/>
  <c r="J25" i="18" s="1"/>
  <c r="E25" i="18" s="1"/>
  <c r="E27" i="18" s="1"/>
  <c r="G13" i="16"/>
  <c r="C16" i="16" s="1"/>
  <c r="G16" i="16" s="1"/>
  <c r="C19" i="16" s="1"/>
  <c r="G19" i="16" s="1"/>
  <c r="I19" i="16" s="1"/>
  <c r="C22" i="16" s="1"/>
  <c r="G22" i="16" s="1"/>
  <c r="J25" i="16" s="1"/>
  <c r="G10" i="12"/>
  <c r="I10" i="12" s="1"/>
  <c r="J10" i="12" s="1"/>
  <c r="K10" i="12" s="1"/>
  <c r="L10" i="12" s="1"/>
  <c r="E13" i="12" s="1"/>
  <c r="G10" i="15"/>
  <c r="I10" i="15" s="1"/>
  <c r="J10" i="15" s="1"/>
  <c r="K10" i="15" s="1"/>
  <c r="L10" i="15" s="1"/>
  <c r="E13" i="15" s="1"/>
  <c r="G13" i="15" s="1"/>
  <c r="C16" i="15" s="1"/>
  <c r="G16" i="15" s="1"/>
  <c r="C19" i="15" s="1"/>
  <c r="G19" i="15" s="1"/>
  <c r="I19" i="15" s="1"/>
  <c r="C22" i="15" s="1"/>
  <c r="G22" i="15" s="1"/>
  <c r="J25" i="15" s="1"/>
  <c r="E27" i="14"/>
  <c r="G13" i="13"/>
  <c r="C16" i="13" s="1"/>
  <c r="G16" i="13" s="1"/>
  <c r="C19" i="13" s="1"/>
  <c r="G19" i="13" s="1"/>
  <c r="I19" i="13" s="1"/>
  <c r="C22" i="13" s="1"/>
  <c r="G22" i="13" s="1"/>
  <c r="J25" i="13" s="1"/>
  <c r="G13" i="12"/>
  <c r="C16" i="12" s="1"/>
  <c r="G16" i="12" s="1"/>
  <c r="C19" i="12" s="1"/>
  <c r="G19" i="12" s="1"/>
  <c r="G13" i="10"/>
  <c r="C16" i="10" s="1"/>
  <c r="G16" i="10" s="1"/>
  <c r="C19" i="10" s="1"/>
  <c r="G19" i="10" s="1"/>
  <c r="I19" i="10" s="1"/>
  <c r="C22" i="10" s="1"/>
  <c r="G22" i="10" s="1"/>
  <c r="J25" i="10" s="1"/>
  <c r="E25" i="10" s="1"/>
  <c r="E27" i="10" s="1"/>
  <c r="G16" i="31" l="1"/>
  <c r="C19" i="31" s="1"/>
  <c r="G19" i="31" s="1"/>
  <c r="I19" i="31" s="1"/>
  <c r="J23" i="31" s="1"/>
  <c r="E25" i="16"/>
  <c r="E27" i="16" s="1"/>
  <c r="I19" i="12"/>
  <c r="C22" i="12" s="1"/>
  <c r="G22" i="12" s="1"/>
  <c r="J25" i="12" s="1"/>
  <c r="E25" i="13"/>
  <c r="E27" i="13" s="1"/>
  <c r="E25" i="15"/>
  <c r="E27" i="15" s="1"/>
  <c r="F23" i="31" l="1"/>
  <c r="E25" i="31" s="1"/>
  <c r="E27" i="12"/>
  <c r="E25" i="12"/>
</calcChain>
</file>

<file path=xl/sharedStrings.xml><?xml version="1.0" encoding="utf-8"?>
<sst xmlns="http://schemas.openxmlformats.org/spreadsheetml/2006/main" count="1185" uniqueCount="124">
  <si>
    <t>合成CP価格</t>
    <rPh sb="0" eb="2">
      <t>ゴウセイ</t>
    </rPh>
    <phoneticPr fontId="1"/>
  </si>
  <si>
    <r>
      <t>TTS　</t>
    </r>
    <r>
      <rPr>
        <b/>
        <sz val="10"/>
        <color theme="1"/>
        <rFont val="游ゴシック"/>
        <family val="3"/>
        <charset val="128"/>
        <scheme val="minor"/>
      </rPr>
      <t>×</t>
    </r>
    <r>
      <rPr>
        <sz val="10"/>
        <color theme="1"/>
        <rFont val="游ゴシック"/>
        <family val="2"/>
        <charset val="128"/>
        <scheme val="minor"/>
      </rPr>
      <t>　　　合成CP価格</t>
    </r>
    <rPh sb="8" eb="10">
      <t>ゴウセイ</t>
    </rPh>
    <phoneticPr fontId="1"/>
  </si>
  <si>
    <r>
      <t>為替レート（TTS）　前月月間</t>
    </r>
    <r>
      <rPr>
        <b/>
        <sz val="11"/>
        <color theme="1"/>
        <rFont val="游ゴシック"/>
        <family val="3"/>
        <charset val="128"/>
        <scheme val="minor"/>
      </rPr>
      <t>①</t>
    </r>
    <r>
      <rPr>
        <sz val="11"/>
        <color theme="1"/>
        <rFont val="游ゴシック"/>
        <family val="2"/>
        <charset val="128"/>
        <scheme val="minor"/>
      </rPr>
      <t>　円／㌦</t>
    </r>
    <rPh sb="0" eb="2">
      <t>カワセ</t>
    </rPh>
    <rPh sb="11" eb="13">
      <t>ゼンゲツ</t>
    </rPh>
    <rPh sb="13" eb="15">
      <t>ゲッカン</t>
    </rPh>
    <rPh sb="17" eb="18">
      <t>エン</t>
    </rPh>
    <phoneticPr fontId="1"/>
  </si>
  <si>
    <r>
      <t>前月　　　CP価格　</t>
    </r>
    <r>
      <rPr>
        <b/>
        <sz val="11"/>
        <color theme="1"/>
        <rFont val="游ゴシック"/>
        <family val="3"/>
        <charset val="128"/>
        <scheme val="minor"/>
      </rPr>
      <t>②</t>
    </r>
    <r>
      <rPr>
        <sz val="11"/>
        <color theme="1"/>
        <rFont val="游ゴシック"/>
        <family val="2"/>
        <charset val="128"/>
        <scheme val="minor"/>
      </rPr>
      <t>　　　　㌦／㌧</t>
    </r>
    <rPh sb="0" eb="2">
      <t>ゼンガツ</t>
    </rPh>
    <rPh sb="7" eb="9">
      <t>カカク</t>
    </rPh>
    <phoneticPr fontId="1"/>
  </si>
  <si>
    <r>
      <t>当月　　　CP価格　　</t>
    </r>
    <r>
      <rPr>
        <b/>
        <sz val="11"/>
        <color theme="1"/>
        <rFont val="游ゴシック"/>
        <family val="3"/>
        <charset val="128"/>
        <scheme val="minor"/>
      </rPr>
      <t>③</t>
    </r>
    <r>
      <rPr>
        <sz val="11"/>
        <color theme="1"/>
        <rFont val="游ゴシック"/>
        <family val="2"/>
        <charset val="128"/>
        <scheme val="minor"/>
      </rPr>
      <t>　　　　㌦／㌧</t>
    </r>
    <rPh sb="0" eb="2">
      <t>トウゲツ</t>
    </rPh>
    <rPh sb="7" eb="9">
      <t>カカク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</si>
  <si>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④</t>
    </r>
    <r>
      <rPr>
        <sz val="11"/>
        <color theme="1"/>
        <rFont val="游ゴシック"/>
        <family val="2"/>
        <charset val="128"/>
        <scheme val="minor"/>
      </rPr>
      <t>＝</t>
    </r>
    <r>
      <rPr>
        <b/>
        <sz val="11"/>
        <color theme="1"/>
        <rFont val="游ゴシック"/>
        <family val="3"/>
        <charset val="128"/>
        <scheme val="minor"/>
      </rPr>
      <t>②</t>
    </r>
    <r>
      <rPr>
        <sz val="11"/>
        <color theme="1"/>
        <rFont val="游ゴシック"/>
        <family val="2"/>
        <charset val="128"/>
        <scheme val="minor"/>
      </rPr>
      <t>＋</t>
    </r>
    <r>
      <rPr>
        <b/>
        <sz val="11"/>
        <color theme="1"/>
        <rFont val="游ゴシック"/>
        <family val="3"/>
        <charset val="128"/>
        <scheme val="minor"/>
      </rPr>
      <t>③</t>
    </r>
    <r>
      <rPr>
        <sz val="11"/>
        <color theme="1"/>
        <rFont val="游ゴシック"/>
        <family val="2"/>
        <charset val="128"/>
        <scheme val="minor"/>
      </rPr>
      <t>　　　　㌦／㌧</t>
    </r>
    <phoneticPr fontId="1"/>
  </si>
  <si>
    <r>
      <rPr>
        <b/>
        <sz val="11"/>
        <color theme="1"/>
        <rFont val="游ゴシック"/>
        <family val="3"/>
        <charset val="128"/>
        <scheme val="minor"/>
      </rPr>
      <t>➄</t>
    </r>
    <r>
      <rPr>
        <sz val="11"/>
        <color theme="1"/>
        <rFont val="游ゴシック"/>
        <family val="2"/>
        <charset val="128"/>
        <scheme val="minor"/>
      </rPr>
      <t>＝</t>
    </r>
    <r>
      <rPr>
        <b/>
        <sz val="11"/>
        <color theme="1"/>
        <rFont val="游ゴシック"/>
        <family val="3"/>
        <charset val="128"/>
        <scheme val="minor"/>
      </rPr>
      <t>④</t>
    </r>
    <r>
      <rPr>
        <sz val="11"/>
        <color theme="1"/>
        <rFont val="游ゴシック"/>
        <family val="2"/>
        <charset val="128"/>
        <scheme val="minor"/>
      </rPr>
      <t>÷</t>
    </r>
    <r>
      <rPr>
        <b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　　　　㌦／㌧</t>
    </r>
    <phoneticPr fontId="1"/>
  </si>
  <si>
    <r>
      <rPr>
        <b/>
        <sz val="11"/>
        <color theme="1"/>
        <rFont val="游ゴシック"/>
        <family val="3"/>
        <charset val="128"/>
        <scheme val="minor"/>
      </rPr>
      <t>⑥</t>
    </r>
    <r>
      <rPr>
        <sz val="11"/>
        <color theme="1"/>
        <rFont val="游ゴシック"/>
        <family val="2"/>
        <charset val="128"/>
        <scheme val="minor"/>
      </rPr>
      <t>＝</t>
    </r>
    <r>
      <rPr>
        <b/>
        <sz val="11"/>
        <color theme="1"/>
        <rFont val="游ゴシック"/>
        <family val="3"/>
        <charset val="128"/>
        <scheme val="minor"/>
      </rPr>
      <t>①</t>
    </r>
    <r>
      <rPr>
        <sz val="11"/>
        <color theme="1"/>
        <rFont val="游ゴシック"/>
        <family val="2"/>
        <charset val="128"/>
        <scheme val="minor"/>
      </rPr>
      <t>×</t>
    </r>
    <r>
      <rPr>
        <b/>
        <sz val="11"/>
        <color theme="1"/>
        <rFont val="游ゴシック"/>
        <family val="3"/>
        <charset val="128"/>
        <scheme val="minor"/>
      </rPr>
      <t>➄</t>
    </r>
    <r>
      <rPr>
        <sz val="11"/>
        <color theme="1"/>
        <rFont val="游ゴシック"/>
        <family val="3"/>
        <charset val="128"/>
        <scheme val="minor"/>
      </rPr>
      <t xml:space="preserve"> 　円／㌧</t>
    </r>
    <rPh sb="7" eb="8">
      <t>エン</t>
    </rPh>
    <phoneticPr fontId="1"/>
  </si>
  <si>
    <t>CP価格</t>
    <rPh sb="2" eb="4">
      <t>カカク</t>
    </rPh>
    <phoneticPr fontId="1"/>
  </si>
  <si>
    <r>
      <t>中東フレート（海上輸送コスト）</t>
    </r>
    <r>
      <rPr>
        <b/>
        <sz val="10"/>
        <color theme="1"/>
        <rFont val="游ゴシック"/>
        <family val="3"/>
        <charset val="128"/>
        <scheme val="minor"/>
      </rPr>
      <t>⑦　　</t>
    </r>
    <r>
      <rPr>
        <sz val="10"/>
        <color theme="1"/>
        <rFont val="游ゴシック"/>
        <family val="3"/>
        <charset val="128"/>
        <scheme val="minor"/>
      </rPr>
      <t>円／㌧</t>
    </r>
    <rPh sb="0" eb="2">
      <t>チュウトウ</t>
    </rPh>
    <rPh sb="7" eb="9">
      <t>カイジョウ</t>
    </rPh>
    <rPh sb="9" eb="11">
      <t>ユソウ</t>
    </rPh>
    <rPh sb="18" eb="19">
      <t>エン</t>
    </rPh>
    <phoneticPr fontId="1"/>
  </si>
  <si>
    <r>
      <rPr>
        <sz val="10"/>
        <color theme="1"/>
        <rFont val="游ゴシック"/>
        <family val="3"/>
        <charset val="128"/>
        <scheme val="minor"/>
      </rPr>
      <t>TTS・合成価格にフレートを加算</t>
    </r>
    <r>
      <rPr>
        <sz val="9"/>
        <color theme="1"/>
        <rFont val="游ゴシック"/>
        <family val="2"/>
        <charset val="128"/>
        <scheme val="minor"/>
      </rPr>
      <t>　　　　　　</t>
    </r>
    <r>
      <rPr>
        <sz val="11"/>
        <color theme="1"/>
        <rFont val="游ゴシック"/>
        <family val="3"/>
        <charset val="128"/>
        <scheme val="minor"/>
      </rPr>
      <t>⑧＝⑥＋⑦</t>
    </r>
    <r>
      <rPr>
        <sz val="9"/>
        <color theme="1"/>
        <rFont val="游ゴシック"/>
        <family val="3"/>
        <charset val="128"/>
        <scheme val="minor"/>
      </rPr>
      <t xml:space="preserve">      円／㌧</t>
    </r>
    <rPh sb="4" eb="6">
      <t>ゴウセイ</t>
    </rPh>
    <rPh sb="6" eb="8">
      <t>カカク</t>
    </rPh>
    <rPh sb="14" eb="16">
      <t>カサン</t>
    </rPh>
    <phoneticPr fontId="1"/>
  </si>
  <si>
    <t>MB価格</t>
    <phoneticPr fontId="1"/>
  </si>
  <si>
    <r>
      <t>MB価格　</t>
    </r>
    <r>
      <rPr>
        <b/>
        <sz val="11"/>
        <color theme="1"/>
        <rFont val="游ゴシック"/>
        <family val="3"/>
        <charset val="128"/>
        <scheme val="minor"/>
      </rPr>
      <t>②</t>
    </r>
    <r>
      <rPr>
        <sz val="11"/>
        <color theme="1"/>
        <rFont val="游ゴシック"/>
        <family val="2"/>
        <charset val="128"/>
        <scheme val="minor"/>
      </rPr>
      <t>　　　　㌦／㌧</t>
    </r>
    <rPh sb="2" eb="4">
      <t>カカク</t>
    </rPh>
    <phoneticPr fontId="1"/>
  </si>
  <si>
    <r>
      <t>流通経費　　　</t>
    </r>
    <r>
      <rPr>
        <b/>
        <sz val="11"/>
        <color theme="1"/>
        <rFont val="游ゴシック"/>
        <family val="3"/>
        <charset val="128"/>
        <scheme val="minor"/>
      </rPr>
      <t>③</t>
    </r>
    <r>
      <rPr>
        <sz val="11"/>
        <color theme="1"/>
        <rFont val="游ゴシック"/>
        <family val="2"/>
        <charset val="128"/>
        <scheme val="minor"/>
      </rPr>
      <t>　　　　㌦／㌧</t>
    </r>
    <rPh sb="0" eb="2">
      <t>リュウツウ</t>
    </rPh>
    <rPh sb="2" eb="4">
      <t>ケイヒ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</si>
  <si>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④</t>
    </r>
    <r>
      <rPr>
        <sz val="11"/>
        <color theme="1"/>
        <rFont val="游ゴシック"/>
        <family val="2"/>
        <charset val="128"/>
        <scheme val="minor"/>
      </rPr>
      <t>＝</t>
    </r>
    <r>
      <rPr>
        <b/>
        <sz val="11"/>
        <color theme="1"/>
        <rFont val="游ゴシック"/>
        <family val="3"/>
        <charset val="128"/>
        <scheme val="minor"/>
      </rPr>
      <t>②</t>
    </r>
    <r>
      <rPr>
        <sz val="11"/>
        <color theme="1"/>
        <rFont val="游ゴシック"/>
        <family val="2"/>
        <charset val="128"/>
        <scheme val="minor"/>
      </rPr>
      <t>＋</t>
    </r>
    <r>
      <rPr>
        <b/>
        <sz val="11"/>
        <color theme="1"/>
        <rFont val="游ゴシック"/>
        <family val="3"/>
        <charset val="128"/>
        <scheme val="minor"/>
      </rPr>
      <t>③</t>
    </r>
    <r>
      <rPr>
        <sz val="11"/>
        <color theme="1"/>
        <rFont val="游ゴシック"/>
        <family val="2"/>
        <charset val="128"/>
        <scheme val="minor"/>
      </rPr>
      <t>　　　㌦／㌧</t>
    </r>
    <phoneticPr fontId="1"/>
  </si>
  <si>
    <r>
      <t>TTS　</t>
    </r>
    <r>
      <rPr>
        <b/>
        <sz val="10"/>
        <color theme="1"/>
        <rFont val="游ゴシック"/>
        <family val="3"/>
        <charset val="128"/>
        <scheme val="minor"/>
      </rPr>
      <t>×</t>
    </r>
    <r>
      <rPr>
        <sz val="10"/>
        <color theme="1"/>
        <rFont val="游ゴシック"/>
        <family val="2"/>
        <charset val="128"/>
        <scheme val="minor"/>
      </rPr>
      <t>　　　MB価格</t>
    </r>
    <rPh sb="10" eb="12">
      <t>カカク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</si>
  <si>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➄</t>
    </r>
    <r>
      <rPr>
        <sz val="11"/>
        <color theme="1"/>
        <rFont val="游ゴシック"/>
        <family val="2"/>
        <charset val="128"/>
        <scheme val="minor"/>
      </rPr>
      <t>＝</t>
    </r>
    <r>
      <rPr>
        <b/>
        <sz val="11"/>
        <color theme="1"/>
        <rFont val="游ゴシック"/>
        <family val="3"/>
        <charset val="128"/>
        <scheme val="minor"/>
      </rPr>
      <t>①</t>
    </r>
    <r>
      <rPr>
        <sz val="11"/>
        <color theme="1"/>
        <rFont val="游ゴシック"/>
        <family val="2"/>
        <charset val="128"/>
        <scheme val="minor"/>
      </rPr>
      <t>×</t>
    </r>
    <r>
      <rPr>
        <b/>
        <sz val="11"/>
        <color theme="1"/>
        <rFont val="游ゴシック"/>
        <family val="3"/>
        <charset val="128"/>
        <scheme val="minor"/>
      </rPr>
      <t>④</t>
    </r>
    <r>
      <rPr>
        <sz val="11"/>
        <color theme="1"/>
        <rFont val="游ゴシック"/>
        <family val="3"/>
        <charset val="128"/>
        <scheme val="minor"/>
      </rPr>
      <t>　　　㌦／㌧</t>
    </r>
    <phoneticPr fontId="1"/>
  </si>
  <si>
    <r>
      <t>北米フレート（海上輸送コスト）</t>
    </r>
    <r>
      <rPr>
        <b/>
        <sz val="11"/>
        <color theme="1"/>
        <rFont val="游ゴシック"/>
        <family val="3"/>
        <charset val="128"/>
        <scheme val="minor"/>
      </rPr>
      <t>⑥</t>
    </r>
    <r>
      <rPr>
        <b/>
        <sz val="10"/>
        <color theme="1"/>
        <rFont val="游ゴシック"/>
        <family val="3"/>
        <charset val="128"/>
        <scheme val="minor"/>
      </rPr>
      <t>　　</t>
    </r>
    <r>
      <rPr>
        <sz val="10"/>
        <color theme="1"/>
        <rFont val="游ゴシック"/>
        <family val="3"/>
        <charset val="128"/>
        <scheme val="minor"/>
      </rPr>
      <t>円／㌧</t>
    </r>
    <rPh sb="0" eb="2">
      <t>ホクベイ</t>
    </rPh>
    <rPh sb="7" eb="9">
      <t>カイジョウ</t>
    </rPh>
    <rPh sb="9" eb="11">
      <t>ユソウ</t>
    </rPh>
    <rPh sb="18" eb="19">
      <t>エン</t>
    </rPh>
    <phoneticPr fontId="1"/>
  </si>
  <si>
    <r>
      <rPr>
        <sz val="10"/>
        <color theme="1"/>
        <rFont val="游ゴシック"/>
        <family val="3"/>
        <charset val="128"/>
        <scheme val="minor"/>
      </rPr>
      <t>TTS・MB価格にフレートを加算</t>
    </r>
    <r>
      <rPr>
        <sz val="9"/>
        <color theme="1"/>
        <rFont val="游ゴシック"/>
        <family val="2"/>
        <charset val="128"/>
        <scheme val="minor"/>
      </rPr>
      <t>　　　　　　</t>
    </r>
    <r>
      <rPr>
        <b/>
        <sz val="11"/>
        <color theme="1"/>
        <rFont val="游ゴシック"/>
        <family val="3"/>
        <charset val="128"/>
        <scheme val="minor"/>
      </rPr>
      <t>⑦</t>
    </r>
    <r>
      <rPr>
        <sz val="11"/>
        <color theme="1"/>
        <rFont val="游ゴシック"/>
        <family val="3"/>
        <charset val="128"/>
        <scheme val="minor"/>
      </rPr>
      <t>＝</t>
    </r>
    <r>
      <rPr>
        <b/>
        <sz val="11"/>
        <color theme="1"/>
        <rFont val="游ゴシック"/>
        <family val="3"/>
        <charset val="128"/>
        <scheme val="minor"/>
      </rPr>
      <t>➄</t>
    </r>
    <r>
      <rPr>
        <sz val="11"/>
        <color theme="1"/>
        <rFont val="游ゴシック"/>
        <family val="3"/>
        <charset val="128"/>
        <scheme val="minor"/>
      </rPr>
      <t>＋</t>
    </r>
    <r>
      <rPr>
        <b/>
        <sz val="11"/>
        <color theme="1"/>
        <rFont val="游ゴシック"/>
        <family val="3"/>
        <charset val="128"/>
        <scheme val="minor"/>
      </rPr>
      <t>⑥</t>
    </r>
    <r>
      <rPr>
        <sz val="9"/>
        <color theme="1"/>
        <rFont val="游ゴシック"/>
        <family val="3"/>
        <charset val="128"/>
        <scheme val="minor"/>
      </rPr>
      <t xml:space="preserve">   　  円／㌧</t>
    </r>
    <rPh sb="6" eb="8">
      <t>カカク</t>
    </rPh>
    <rPh sb="14" eb="16">
      <t>カサン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</si>
  <si>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⑩</t>
    </r>
    <r>
      <rPr>
        <sz val="11"/>
        <color theme="1"/>
        <rFont val="游ゴシック"/>
        <family val="2"/>
        <charset val="128"/>
        <scheme val="minor"/>
      </rPr>
      <t>＝</t>
    </r>
    <r>
      <rPr>
        <b/>
        <sz val="11"/>
        <color theme="1"/>
        <rFont val="游ゴシック"/>
        <family val="3"/>
        <charset val="128"/>
        <scheme val="minor"/>
      </rPr>
      <t>⑨</t>
    </r>
    <r>
      <rPr>
        <sz val="11"/>
        <color theme="1"/>
        <rFont val="游ゴシック"/>
        <family val="2"/>
        <charset val="128"/>
        <scheme val="minor"/>
      </rPr>
      <t>×</t>
    </r>
    <r>
      <rPr>
        <b/>
        <sz val="11"/>
        <color theme="1"/>
        <rFont val="游ゴシック"/>
        <family val="3"/>
        <charset val="128"/>
        <scheme val="minor"/>
      </rPr>
      <t>70</t>
    </r>
    <r>
      <rPr>
        <sz val="11"/>
        <color theme="1"/>
        <rFont val="游ゴシック"/>
        <family val="2"/>
        <charset val="128"/>
        <scheme val="minor"/>
      </rPr>
      <t>%</t>
    </r>
    <r>
      <rPr>
        <sz val="11"/>
        <color theme="1"/>
        <rFont val="游ゴシック"/>
        <family val="3"/>
        <charset val="128"/>
        <scheme val="minor"/>
      </rPr>
      <t xml:space="preserve">              円／㌧</t>
    </r>
    <phoneticPr fontId="1"/>
  </si>
  <si>
    <r>
      <rPr>
        <b/>
        <sz val="11"/>
        <color theme="1"/>
        <rFont val="游ゴシック"/>
        <family val="3"/>
        <charset val="128"/>
        <scheme val="minor"/>
      </rPr>
      <t>⑧</t>
    </r>
    <r>
      <rPr>
        <sz val="11"/>
        <color theme="1"/>
        <rFont val="游ゴシック"/>
        <family val="2"/>
        <charset val="128"/>
        <scheme val="minor"/>
      </rPr>
      <t>＝</t>
    </r>
    <r>
      <rPr>
        <b/>
        <sz val="11"/>
        <color theme="1"/>
        <rFont val="游ゴシック"/>
        <family val="3"/>
        <charset val="128"/>
        <scheme val="minor"/>
      </rPr>
      <t>⑦</t>
    </r>
    <r>
      <rPr>
        <sz val="11"/>
        <color theme="1"/>
        <rFont val="游ゴシック"/>
        <family val="2"/>
        <charset val="128"/>
        <scheme val="minor"/>
      </rPr>
      <t>×3</t>
    </r>
    <r>
      <rPr>
        <b/>
        <sz val="11"/>
        <color theme="1"/>
        <rFont val="游ゴシック"/>
        <family val="3"/>
        <charset val="128"/>
        <scheme val="minor"/>
      </rPr>
      <t>0</t>
    </r>
    <r>
      <rPr>
        <sz val="11"/>
        <color theme="1"/>
        <rFont val="游ゴシック"/>
        <family val="2"/>
        <charset val="128"/>
        <scheme val="minor"/>
      </rPr>
      <t>%</t>
    </r>
    <r>
      <rPr>
        <sz val="11"/>
        <color theme="1"/>
        <rFont val="游ゴシック"/>
        <family val="3"/>
        <charset val="128"/>
        <scheme val="minor"/>
      </rPr>
      <t xml:space="preserve">  　　　 円／㌧      </t>
    </r>
    <phoneticPr fontId="1"/>
  </si>
  <si>
    <r>
      <rPr>
        <sz val="11"/>
        <color theme="1"/>
        <rFont val="游ゴシック"/>
        <family val="3"/>
        <charset val="128"/>
        <scheme val="minor"/>
      </rPr>
      <t>㌧を㎏に変換</t>
    </r>
    <r>
      <rPr>
        <b/>
        <sz val="11"/>
        <color theme="1"/>
        <rFont val="游ゴシック"/>
        <family val="3"/>
        <charset val="128"/>
        <scheme val="minor"/>
      </rPr>
      <t>⑪</t>
    </r>
    <r>
      <rPr>
        <sz val="11"/>
        <color theme="1"/>
        <rFont val="游ゴシック"/>
        <family val="3"/>
        <charset val="128"/>
        <scheme val="minor"/>
      </rPr>
      <t>＝</t>
    </r>
    <r>
      <rPr>
        <b/>
        <sz val="11"/>
        <color theme="1"/>
        <rFont val="游ゴシック"/>
        <family val="3"/>
        <charset val="128"/>
        <scheme val="minor"/>
      </rPr>
      <t>⑩</t>
    </r>
    <r>
      <rPr>
        <sz val="11"/>
        <color theme="1"/>
        <rFont val="游ゴシック"/>
        <family val="3"/>
        <charset val="128"/>
        <scheme val="minor"/>
      </rPr>
      <t>÷</t>
    </r>
    <r>
      <rPr>
        <b/>
        <sz val="11"/>
        <color theme="1"/>
        <rFont val="游ゴシック"/>
        <family val="3"/>
        <charset val="128"/>
        <scheme val="minor"/>
      </rPr>
      <t>1000　　　</t>
    </r>
    <r>
      <rPr>
        <sz val="11"/>
        <color theme="1"/>
        <rFont val="游ゴシック"/>
        <family val="3"/>
        <charset val="128"/>
        <scheme val="minor"/>
      </rPr>
      <t>円／㎏</t>
    </r>
    <rPh sb="4" eb="6">
      <t>ヘンカン</t>
    </rPh>
    <rPh sb="17" eb="18">
      <t>エン</t>
    </rPh>
    <phoneticPr fontId="1"/>
  </si>
  <si>
    <r>
      <rPr>
        <sz val="11"/>
        <color theme="1"/>
        <rFont val="游ゴシック"/>
        <family val="3"/>
        <charset val="128"/>
        <scheme val="minor"/>
      </rPr>
      <t>㌧を㎏に変換</t>
    </r>
    <r>
      <rPr>
        <b/>
        <sz val="11"/>
        <color theme="1"/>
        <rFont val="游ゴシック"/>
        <family val="3"/>
        <charset val="128"/>
        <scheme val="minor"/>
      </rPr>
      <t>⑨</t>
    </r>
    <r>
      <rPr>
        <sz val="11"/>
        <color theme="1"/>
        <rFont val="游ゴシック"/>
        <family val="3"/>
        <charset val="128"/>
        <scheme val="minor"/>
      </rPr>
      <t>＝</t>
    </r>
    <r>
      <rPr>
        <b/>
        <sz val="11"/>
        <color theme="1"/>
        <rFont val="游ゴシック"/>
        <family val="3"/>
        <charset val="128"/>
        <scheme val="minor"/>
      </rPr>
      <t>⑧</t>
    </r>
    <r>
      <rPr>
        <sz val="11"/>
        <color theme="1"/>
        <rFont val="游ゴシック"/>
        <family val="3"/>
        <charset val="128"/>
        <scheme val="minor"/>
      </rPr>
      <t>÷</t>
    </r>
    <r>
      <rPr>
        <b/>
        <sz val="11"/>
        <color theme="1"/>
        <rFont val="游ゴシック"/>
        <family val="3"/>
        <charset val="128"/>
        <scheme val="minor"/>
      </rPr>
      <t>1000　　　</t>
    </r>
    <r>
      <rPr>
        <sz val="11"/>
        <color theme="1"/>
        <rFont val="游ゴシック"/>
        <family val="3"/>
        <charset val="128"/>
        <scheme val="minor"/>
      </rPr>
      <t>円／㎏</t>
    </r>
    <rPh sb="4" eb="6">
      <t>ヘンカン</t>
    </rPh>
    <rPh sb="17" eb="18">
      <t>エン</t>
    </rPh>
    <phoneticPr fontId="1"/>
  </si>
  <si>
    <r>
      <rPr>
        <b/>
        <sz val="10"/>
        <color theme="1"/>
        <rFont val="游ゴシック"/>
        <family val="3"/>
        <charset val="128"/>
        <scheme val="minor"/>
      </rPr>
      <t>⑪</t>
    </r>
    <r>
      <rPr>
        <sz val="10"/>
        <color theme="1"/>
        <rFont val="游ゴシック"/>
        <family val="3"/>
        <charset val="128"/>
        <scheme val="minor"/>
      </rPr>
      <t>の小数点3桁以下　切捨て</t>
    </r>
    <r>
      <rPr>
        <b/>
        <sz val="11"/>
        <color theme="1"/>
        <rFont val="游ゴシック"/>
        <family val="3"/>
        <charset val="128"/>
        <scheme val="minor"/>
      </rPr>
      <t>⑫　　　　</t>
    </r>
    <r>
      <rPr>
        <sz val="11"/>
        <color theme="1"/>
        <rFont val="游ゴシック"/>
        <family val="3"/>
        <charset val="128"/>
        <scheme val="minor"/>
      </rPr>
      <t>円／㎏</t>
    </r>
    <rPh sb="2" eb="5">
      <t>ショウスウテン</t>
    </rPh>
    <rPh sb="6" eb="7">
      <t>ケタ</t>
    </rPh>
    <rPh sb="7" eb="9">
      <t>イカ</t>
    </rPh>
    <rPh sb="10" eb="12">
      <t>キリス</t>
    </rPh>
    <phoneticPr fontId="1"/>
  </si>
  <si>
    <t>≪ ＭＢ計算 ≫</t>
    <phoneticPr fontId="1"/>
  </si>
  <si>
    <t>≪ CP計算 ≫</t>
    <phoneticPr fontId="1"/>
  </si>
  <si>
    <r>
      <t>⑨</t>
    </r>
    <r>
      <rPr>
        <sz val="10"/>
        <color theme="1"/>
        <rFont val="游ゴシック"/>
        <family val="3"/>
        <charset val="128"/>
        <scheme val="minor"/>
      </rPr>
      <t>の小数点3桁以下　切捨て</t>
    </r>
    <r>
      <rPr>
        <b/>
        <sz val="11"/>
        <color theme="1"/>
        <rFont val="游ゴシック"/>
        <family val="3"/>
        <charset val="128"/>
        <scheme val="minor"/>
      </rPr>
      <t>⑩</t>
    </r>
    <r>
      <rPr>
        <b/>
        <sz val="10"/>
        <color theme="1"/>
        <rFont val="游ゴシック"/>
        <family val="3"/>
        <charset val="128"/>
        <scheme val="minor"/>
      </rPr>
      <t>　　　　</t>
    </r>
    <r>
      <rPr>
        <sz val="10"/>
        <color theme="1"/>
        <rFont val="游ゴシック"/>
        <family val="3"/>
        <charset val="128"/>
        <scheme val="minor"/>
      </rPr>
      <t>円／㎏</t>
    </r>
    <rPh sb="2" eb="5">
      <t>ショウスウテン</t>
    </rPh>
    <rPh sb="6" eb="7">
      <t>ケタ</t>
    </rPh>
    <rPh sb="7" eb="9">
      <t>イカ</t>
    </rPh>
    <rPh sb="10" eb="12">
      <t>キリス</t>
    </rPh>
    <phoneticPr fontId="1"/>
  </si>
  <si>
    <t>CP価格</t>
    <phoneticPr fontId="1"/>
  </si>
  <si>
    <t>輸入価格</t>
    <rPh sb="0" eb="4">
      <t>ユニュウカカク</t>
    </rPh>
    <phoneticPr fontId="1"/>
  </si>
  <si>
    <t>固定費</t>
    <rPh sb="0" eb="3">
      <t>コテイヒ</t>
    </rPh>
    <phoneticPr fontId="1"/>
  </si>
  <si>
    <t>計</t>
    <rPh sb="0" eb="1">
      <t>ケイ</t>
    </rPh>
    <phoneticPr fontId="1"/>
  </si>
  <si>
    <t>定数</t>
    <rPh sb="0" eb="2">
      <t>テイスウ</t>
    </rPh>
    <phoneticPr fontId="1"/>
  </si>
  <si>
    <t>消費税</t>
    <rPh sb="0" eb="3">
      <t>ショウヒゼイ</t>
    </rPh>
    <phoneticPr fontId="1"/>
  </si>
  <si>
    <t>税込価格</t>
    <rPh sb="0" eb="4">
      <t>ゼイコミカカク</t>
    </rPh>
    <phoneticPr fontId="1"/>
  </si>
  <si>
    <t>税別価格</t>
    <rPh sb="0" eb="2">
      <t>ゼイベツ</t>
    </rPh>
    <rPh sb="2" eb="4">
      <t>カカク</t>
    </rPh>
    <phoneticPr fontId="1"/>
  </si>
  <si>
    <t>㎏を㎥に変換</t>
    <rPh sb="4" eb="6">
      <t>ヘンカン</t>
    </rPh>
    <phoneticPr fontId="1"/>
  </si>
  <si>
    <t>税別価格</t>
    <rPh sb="0" eb="4">
      <t>ゼイベツカカク</t>
    </rPh>
    <phoneticPr fontId="1"/>
  </si>
  <si>
    <t>令和６年　月分従量料金の計算</t>
    <rPh sb="0" eb="2">
      <t>レイワ</t>
    </rPh>
    <rPh sb="3" eb="4">
      <t>ネン</t>
    </rPh>
    <rPh sb="5" eb="6">
      <t>ツキ</t>
    </rPh>
    <rPh sb="6" eb="7">
      <t>フン</t>
    </rPh>
    <rPh sb="7" eb="9">
      <t>ジュウリョウ</t>
    </rPh>
    <rPh sb="9" eb="11">
      <t>リョウキン</t>
    </rPh>
    <rPh sb="12" eb="14">
      <t>ケイサン</t>
    </rPh>
    <phoneticPr fontId="1"/>
  </si>
  <si>
    <r>
      <t>中東フレート（海上輸送　コスト）</t>
    </r>
    <r>
      <rPr>
        <b/>
        <sz val="10"/>
        <color theme="1"/>
        <rFont val="游ゴシック"/>
        <family val="3"/>
        <charset val="128"/>
        <scheme val="minor"/>
      </rPr>
      <t>⑦　　</t>
    </r>
    <r>
      <rPr>
        <sz val="10"/>
        <color theme="1"/>
        <rFont val="游ゴシック"/>
        <family val="3"/>
        <charset val="128"/>
        <scheme val="minor"/>
      </rPr>
      <t>円／㌧</t>
    </r>
    <rPh sb="0" eb="2">
      <t>チュウトウ</t>
    </rPh>
    <rPh sb="7" eb="9">
      <t>カイジョウ</t>
    </rPh>
    <rPh sb="9" eb="11">
      <t>ユソウ</t>
    </rPh>
    <rPh sb="19" eb="20">
      <t>エン</t>
    </rPh>
    <phoneticPr fontId="1"/>
  </si>
  <si>
    <r>
      <t>北米フレート（海上輸送　コスト）</t>
    </r>
    <r>
      <rPr>
        <b/>
        <sz val="11"/>
        <color theme="1"/>
        <rFont val="游ゴシック"/>
        <family val="3"/>
        <charset val="128"/>
        <scheme val="minor"/>
      </rPr>
      <t>⑥</t>
    </r>
    <r>
      <rPr>
        <b/>
        <sz val="10"/>
        <color theme="1"/>
        <rFont val="游ゴシック"/>
        <family val="3"/>
        <charset val="128"/>
        <scheme val="minor"/>
      </rPr>
      <t>　　</t>
    </r>
    <r>
      <rPr>
        <sz val="10"/>
        <color theme="1"/>
        <rFont val="游ゴシック"/>
        <family val="3"/>
        <charset val="128"/>
        <scheme val="minor"/>
      </rPr>
      <t>円／㌧</t>
    </r>
    <rPh sb="0" eb="2">
      <t>ホクベイ</t>
    </rPh>
    <rPh sb="7" eb="9">
      <t>カイジョウ</t>
    </rPh>
    <rPh sb="9" eb="11">
      <t>ユソウ</t>
    </rPh>
    <rPh sb="19" eb="20">
      <t>エン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</si>
  <si>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⑧</t>
    </r>
    <r>
      <rPr>
        <sz val="11"/>
        <color theme="1"/>
        <rFont val="游ゴシック"/>
        <family val="2"/>
        <charset val="128"/>
        <scheme val="minor"/>
      </rPr>
      <t>＝</t>
    </r>
    <r>
      <rPr>
        <b/>
        <sz val="11"/>
        <color theme="1"/>
        <rFont val="游ゴシック"/>
        <family val="3"/>
        <charset val="128"/>
        <scheme val="minor"/>
      </rPr>
      <t>⑦</t>
    </r>
    <r>
      <rPr>
        <sz val="11"/>
        <color theme="1"/>
        <rFont val="游ゴシック"/>
        <family val="2"/>
        <charset val="128"/>
        <scheme val="minor"/>
      </rPr>
      <t>×</t>
    </r>
    <r>
      <rPr>
        <b/>
        <sz val="11"/>
        <color theme="1"/>
        <rFont val="游ゴシック"/>
        <family val="3"/>
        <charset val="128"/>
        <scheme val="minor"/>
      </rPr>
      <t>30</t>
    </r>
    <r>
      <rPr>
        <sz val="11"/>
        <color theme="1"/>
        <rFont val="游ゴシック"/>
        <family val="2"/>
        <charset val="128"/>
        <scheme val="minor"/>
      </rPr>
      <t>%</t>
    </r>
    <r>
      <rPr>
        <sz val="11"/>
        <color theme="1"/>
        <rFont val="游ゴシック"/>
        <family val="3"/>
        <charset val="128"/>
        <scheme val="minor"/>
      </rPr>
      <t xml:space="preserve">  　　　 円／㌧      </t>
    </r>
    <phoneticPr fontId="1"/>
  </si>
  <si>
    <t>定率</t>
    <rPh sb="0" eb="2">
      <t>テイリツ</t>
    </rPh>
    <phoneticPr fontId="1"/>
  </si>
  <si>
    <t>輸入価格（円／㎏）</t>
    <rPh sb="0" eb="4">
      <t>ユニュウカカク</t>
    </rPh>
    <rPh sb="5" eb="6">
      <t>エン</t>
    </rPh>
    <phoneticPr fontId="1"/>
  </si>
  <si>
    <t>計（円／㎏）</t>
    <rPh sb="0" eb="1">
      <t>ケイ</t>
    </rPh>
    <phoneticPr fontId="1"/>
  </si>
  <si>
    <t>㎏を㎥に変換（円／㎥）</t>
    <rPh sb="4" eb="6">
      <t>ヘンカン</t>
    </rPh>
    <rPh sb="7" eb="8">
      <t>エン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</si>
  <si>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⑨</t>
    </r>
    <r>
      <rPr>
        <sz val="11"/>
        <color theme="1"/>
        <rFont val="游ゴシック"/>
        <family val="2"/>
        <charset val="128"/>
        <scheme val="minor"/>
      </rPr>
      <t>＝</t>
    </r>
    <r>
      <rPr>
        <b/>
        <sz val="11"/>
        <color theme="1"/>
        <rFont val="游ゴシック"/>
        <family val="3"/>
        <charset val="128"/>
        <scheme val="minor"/>
      </rPr>
      <t>⑧</t>
    </r>
    <r>
      <rPr>
        <sz val="11"/>
        <color theme="1"/>
        <rFont val="游ゴシック"/>
        <family val="2"/>
        <charset val="128"/>
        <scheme val="minor"/>
      </rPr>
      <t>×</t>
    </r>
    <r>
      <rPr>
        <b/>
        <sz val="11"/>
        <color theme="1"/>
        <rFont val="游ゴシック"/>
        <family val="3"/>
        <charset val="128"/>
        <scheme val="minor"/>
      </rPr>
      <t>70</t>
    </r>
    <r>
      <rPr>
        <sz val="11"/>
        <color theme="1"/>
        <rFont val="游ゴシック"/>
        <family val="2"/>
        <charset val="128"/>
        <scheme val="minor"/>
      </rPr>
      <t>%</t>
    </r>
    <r>
      <rPr>
        <sz val="11"/>
        <color theme="1"/>
        <rFont val="游ゴシック"/>
        <family val="3"/>
        <charset val="128"/>
        <scheme val="minor"/>
      </rPr>
      <t xml:space="preserve">              円／㌧</t>
    </r>
    <phoneticPr fontId="1"/>
  </si>
  <si>
    <r>
      <rPr>
        <sz val="11"/>
        <color theme="1"/>
        <rFont val="游ゴシック"/>
        <family val="3"/>
        <charset val="128"/>
        <scheme val="minor"/>
      </rPr>
      <t>㌧を㎏に　変換</t>
    </r>
    <r>
      <rPr>
        <b/>
        <sz val="11"/>
        <color theme="1"/>
        <rFont val="游ゴシック"/>
        <family val="3"/>
        <charset val="128"/>
        <scheme val="minor"/>
      </rPr>
      <t>⑩</t>
    </r>
    <r>
      <rPr>
        <sz val="11"/>
        <color theme="1"/>
        <rFont val="游ゴシック"/>
        <family val="3"/>
        <charset val="128"/>
        <scheme val="minor"/>
      </rPr>
      <t>＝　</t>
    </r>
    <r>
      <rPr>
        <b/>
        <sz val="11"/>
        <color theme="1"/>
        <rFont val="游ゴシック"/>
        <family val="3"/>
        <charset val="128"/>
        <scheme val="minor"/>
      </rPr>
      <t>⑨</t>
    </r>
    <r>
      <rPr>
        <sz val="11"/>
        <color theme="1"/>
        <rFont val="游ゴシック"/>
        <family val="3"/>
        <charset val="128"/>
        <scheme val="minor"/>
      </rPr>
      <t>÷</t>
    </r>
    <r>
      <rPr>
        <b/>
        <sz val="11"/>
        <color theme="1"/>
        <rFont val="游ゴシック"/>
        <family val="3"/>
        <charset val="128"/>
        <scheme val="minor"/>
      </rPr>
      <t>1000　　　</t>
    </r>
    <r>
      <rPr>
        <sz val="11"/>
        <color theme="1"/>
        <rFont val="游ゴシック"/>
        <family val="3"/>
        <charset val="128"/>
        <scheme val="minor"/>
      </rPr>
      <t>円／㎏</t>
    </r>
    <rPh sb="5" eb="7">
      <t>ヘンカン</t>
    </rPh>
    <rPh sb="19" eb="20">
      <t>エン</t>
    </rPh>
    <phoneticPr fontId="1"/>
  </si>
  <si>
    <r>
      <rPr>
        <b/>
        <sz val="10"/>
        <color theme="1"/>
        <rFont val="游ゴシック"/>
        <family val="3"/>
        <charset val="128"/>
        <scheme val="minor"/>
      </rPr>
      <t>⑩</t>
    </r>
    <r>
      <rPr>
        <sz val="10"/>
        <color theme="1"/>
        <rFont val="游ゴシック"/>
        <family val="3"/>
        <charset val="128"/>
        <scheme val="minor"/>
      </rPr>
      <t>の小数点　3桁以下切捨</t>
    </r>
    <r>
      <rPr>
        <b/>
        <sz val="10"/>
        <color theme="1"/>
        <rFont val="游ゴシック"/>
        <family val="3"/>
        <charset val="128"/>
        <scheme val="minor"/>
      </rPr>
      <t>⑪</t>
    </r>
    <r>
      <rPr>
        <b/>
        <sz val="11"/>
        <color theme="1"/>
        <rFont val="游ゴシック"/>
        <family val="3"/>
        <charset val="128"/>
        <scheme val="minor"/>
      </rPr>
      <t>　　　　</t>
    </r>
    <r>
      <rPr>
        <sz val="11"/>
        <color theme="1"/>
        <rFont val="游ゴシック"/>
        <family val="3"/>
        <charset val="128"/>
        <scheme val="minor"/>
      </rPr>
      <t>円／㎏</t>
    </r>
    <rPh sb="2" eb="5">
      <t>ショウスウテン</t>
    </rPh>
    <rPh sb="7" eb="8">
      <t>ケタ</t>
    </rPh>
    <rPh sb="8" eb="10">
      <t>イカ</t>
    </rPh>
    <rPh sb="10" eb="12">
      <t>キリス</t>
    </rPh>
    <phoneticPr fontId="1"/>
  </si>
  <si>
    <r>
      <t>⑨</t>
    </r>
    <r>
      <rPr>
        <sz val="10"/>
        <color theme="1"/>
        <rFont val="游ゴシック"/>
        <family val="3"/>
        <charset val="128"/>
        <scheme val="minor"/>
      </rPr>
      <t>の小数点　3桁以下切捨</t>
    </r>
    <r>
      <rPr>
        <b/>
        <sz val="11"/>
        <color theme="1"/>
        <rFont val="游ゴシック"/>
        <family val="3"/>
        <charset val="128"/>
        <scheme val="minor"/>
      </rPr>
      <t>⑩</t>
    </r>
    <r>
      <rPr>
        <b/>
        <sz val="10"/>
        <color theme="1"/>
        <rFont val="游ゴシック"/>
        <family val="3"/>
        <charset val="128"/>
        <scheme val="minor"/>
      </rPr>
      <t>　　　　</t>
    </r>
    <r>
      <rPr>
        <sz val="10"/>
        <color theme="1"/>
        <rFont val="游ゴシック"/>
        <family val="3"/>
        <charset val="128"/>
        <scheme val="minor"/>
      </rPr>
      <t>円／㎏</t>
    </r>
    <rPh sb="2" eb="5">
      <t>ショウスウテン</t>
    </rPh>
    <rPh sb="7" eb="8">
      <t>ケタ</t>
    </rPh>
    <rPh sb="8" eb="10">
      <t>イカ</t>
    </rPh>
    <rPh sb="10" eb="12">
      <t>キリス</t>
    </rPh>
    <phoneticPr fontId="1"/>
  </si>
  <si>
    <t>ＣＰ計算</t>
    <rPh sb="2" eb="4">
      <t>ケイサン</t>
    </rPh>
    <phoneticPr fontId="1"/>
  </si>
  <si>
    <t>MB計算</t>
    <rPh sb="2" eb="4">
      <t>ケイサン</t>
    </rPh>
    <phoneticPr fontId="1"/>
  </si>
  <si>
    <t>　①（従量料金）：　</t>
    <phoneticPr fontId="1"/>
  </si>
  <si>
    <t xml:space="preserve"> ②（基本料金）：</t>
    <rPh sb="3" eb="5">
      <t>キホン</t>
    </rPh>
    <rPh sb="5" eb="7">
      <t>リョウキン</t>
    </rPh>
    <phoneticPr fontId="1"/>
  </si>
  <si>
    <t>令和６年　２月分従量料金の計算及び請求金額の計算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</si>
  <si>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２月分　　　請求金額（計算）</t>
    <rPh sb="1" eb="3">
      <t>ツキフン</t>
    </rPh>
    <rPh sb="6" eb="8">
      <t>セイキュウ</t>
    </rPh>
    <rPh sb="8" eb="10">
      <t>キンガク</t>
    </rPh>
    <rPh sb="11" eb="13">
      <t>ケイサン</t>
    </rPh>
    <phoneticPr fontId="1"/>
  </si>
  <si>
    <t>令和６年　３月分従量料金の計算及び請求金額の計算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</si>
  <si>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 xml:space="preserve">  　①　＋　②　＝</t>
    <phoneticPr fontId="1"/>
  </si>
  <si>
    <t>令和６年　１月分従量料金の計算及び請求金額の計算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</si>
  <si>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令和５年１２月分従量料金の計算及び請求金額の計算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</si>
  <si>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令和５年１１月分従量料金の計算及び請求金額の計算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</si>
  <si>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税別価格（円／㎥）小数点以下切り捨て</t>
    <rPh sb="0" eb="2">
      <t>ゼイベツ</t>
    </rPh>
    <rPh sb="2" eb="4">
      <t>カカク</t>
    </rPh>
    <rPh sb="9" eb="15">
      <t>ショウスウテンイカキ</t>
    </rPh>
    <rPh sb="16" eb="17">
      <t>ス</t>
    </rPh>
    <phoneticPr fontId="1"/>
  </si>
  <si>
    <t>請求金額（税込価格）（円／㎥）小数点第二位以下切り捨て</t>
    <rPh sb="5" eb="9">
      <t>ゼイコミカカク</t>
    </rPh>
    <rPh sb="15" eb="18">
      <t>ショウスウテン</t>
    </rPh>
    <rPh sb="18" eb="19">
      <t>ダイ</t>
    </rPh>
    <rPh sb="19" eb="23">
      <t>ニイイカ</t>
    </rPh>
    <rPh sb="23" eb="24">
      <t>キ</t>
    </rPh>
    <rPh sb="25" eb="26">
      <t>ス</t>
    </rPh>
    <phoneticPr fontId="1"/>
  </si>
  <si>
    <t>③３月分使用量</t>
    <rPh sb="2" eb="3">
      <t>ツキ</t>
    </rPh>
    <rPh sb="3" eb="4">
      <t>フン</t>
    </rPh>
    <rPh sb="4" eb="7">
      <t>シヨウリョウ</t>
    </rPh>
    <phoneticPr fontId="1"/>
  </si>
  <si>
    <t>④請求金額（税込）円／㎥</t>
    <rPh sb="1" eb="5">
      <t>セイキュウキンガク</t>
    </rPh>
    <rPh sb="6" eb="8">
      <t>ゼイコミ</t>
    </rPh>
    <rPh sb="9" eb="10">
      <t>エン</t>
    </rPh>
    <phoneticPr fontId="1"/>
  </si>
  <si>
    <t>③ × ④（円／㎥）</t>
    <rPh sb="6" eb="7">
      <t>エン</t>
    </rPh>
    <phoneticPr fontId="1"/>
  </si>
  <si>
    <t>3月分　　　請求金額（計算）</t>
    <rPh sb="1" eb="3">
      <t>ツキフン</t>
    </rPh>
    <rPh sb="6" eb="8">
      <t>セイキュウ</t>
    </rPh>
    <rPh sb="8" eb="10">
      <t>キンガク</t>
    </rPh>
    <rPh sb="11" eb="13">
      <t>ケイサン</t>
    </rPh>
    <phoneticPr fontId="1"/>
  </si>
  <si>
    <t>円（税込）月額</t>
    <rPh sb="0" eb="1">
      <t>エン</t>
    </rPh>
    <rPh sb="3" eb="5">
      <t>ゼイコミ</t>
    </rPh>
    <rPh sb="5" eb="7">
      <t>ゲツガク</t>
    </rPh>
    <phoneticPr fontId="1"/>
  </si>
  <si>
    <t>１月分　　　請求金額（計算）</t>
    <rPh sb="1" eb="3">
      <t>ツキフン</t>
    </rPh>
    <rPh sb="6" eb="8">
      <t>セイキュウ</t>
    </rPh>
    <rPh sb="8" eb="10">
      <t>キンガク</t>
    </rPh>
    <rPh sb="11" eb="13">
      <t>ケイサン</t>
    </rPh>
    <phoneticPr fontId="1"/>
  </si>
  <si>
    <t>③２月分使用量／㎥</t>
    <rPh sb="2" eb="3">
      <t>ツキ</t>
    </rPh>
    <rPh sb="3" eb="4">
      <t>フン</t>
    </rPh>
    <rPh sb="4" eb="7">
      <t>シヨウリョウ</t>
    </rPh>
    <phoneticPr fontId="1"/>
  </si>
  <si>
    <t>③１月分使用量／㎥</t>
    <rPh sb="2" eb="3">
      <t>ツキ</t>
    </rPh>
    <rPh sb="3" eb="4">
      <t>フン</t>
    </rPh>
    <rPh sb="4" eb="7">
      <t>シヨウリョウ</t>
    </rPh>
    <phoneticPr fontId="1"/>
  </si>
  <si>
    <t>１２月分　　　請求金額（計算）</t>
    <rPh sb="2" eb="4">
      <t>ツキフン</t>
    </rPh>
    <rPh sb="7" eb="9">
      <t>セイキュウ</t>
    </rPh>
    <rPh sb="9" eb="11">
      <t>キンガク</t>
    </rPh>
    <rPh sb="12" eb="14">
      <t>ケイサン</t>
    </rPh>
    <phoneticPr fontId="1"/>
  </si>
  <si>
    <t>③１２月分使用量／㎥</t>
    <rPh sb="3" eb="4">
      <t>ツキ</t>
    </rPh>
    <rPh sb="4" eb="5">
      <t>フン</t>
    </rPh>
    <rPh sb="5" eb="8">
      <t>シヨウリョウ</t>
    </rPh>
    <phoneticPr fontId="1"/>
  </si>
  <si>
    <t>１１月分　　　請求金額（計算）</t>
    <rPh sb="2" eb="4">
      <t>ツキフン</t>
    </rPh>
    <rPh sb="7" eb="9">
      <t>セイキュウ</t>
    </rPh>
    <rPh sb="9" eb="11">
      <t>キンガク</t>
    </rPh>
    <rPh sb="12" eb="14">
      <t>ケイサン</t>
    </rPh>
    <phoneticPr fontId="1"/>
  </si>
  <si>
    <t>③１１月分使用量／㎥</t>
    <rPh sb="3" eb="4">
      <t>ツキ</t>
    </rPh>
    <rPh sb="4" eb="5">
      <t>フン</t>
    </rPh>
    <rPh sb="5" eb="8">
      <t>シヨウリョウ</t>
    </rPh>
    <phoneticPr fontId="1"/>
  </si>
  <si>
    <t>円／㎥（税込合計請求額）</t>
    <rPh sb="0" eb="1">
      <t>エン</t>
    </rPh>
    <rPh sb="4" eb="6">
      <t>ゼイコミ</t>
    </rPh>
    <rPh sb="6" eb="8">
      <t>ゴウケイ</t>
    </rPh>
    <rPh sb="8" eb="11">
      <t>セイキュウガク</t>
    </rPh>
    <phoneticPr fontId="1"/>
  </si>
  <si>
    <r>
      <rPr>
        <sz val="11"/>
        <color theme="1"/>
        <rFont val="游ゴシック"/>
        <family val="3"/>
        <charset val="128"/>
        <scheme val="minor"/>
      </rPr>
      <t>㌧を㎏に　変換</t>
    </r>
    <r>
      <rPr>
        <b/>
        <sz val="11"/>
        <color theme="1"/>
        <rFont val="游ゴシック"/>
        <family val="3"/>
        <charset val="128"/>
        <scheme val="minor"/>
      </rPr>
      <t>⑨</t>
    </r>
    <r>
      <rPr>
        <sz val="11"/>
        <color theme="1"/>
        <rFont val="游ゴシック"/>
        <family val="3"/>
        <charset val="128"/>
        <scheme val="minor"/>
      </rPr>
      <t>＝　</t>
    </r>
    <r>
      <rPr>
        <b/>
        <sz val="11"/>
        <color theme="1"/>
        <rFont val="游ゴシック"/>
        <family val="3"/>
        <charset val="128"/>
        <scheme val="minor"/>
      </rPr>
      <t>⑧</t>
    </r>
    <r>
      <rPr>
        <sz val="11"/>
        <color theme="1"/>
        <rFont val="游ゴシック"/>
        <family val="3"/>
        <charset val="128"/>
        <scheme val="minor"/>
      </rPr>
      <t>÷</t>
    </r>
    <r>
      <rPr>
        <b/>
        <sz val="11"/>
        <color theme="1"/>
        <rFont val="游ゴシック"/>
        <family val="3"/>
        <charset val="128"/>
        <scheme val="minor"/>
      </rPr>
      <t>1000　　　</t>
    </r>
    <r>
      <rPr>
        <sz val="11"/>
        <color theme="1"/>
        <rFont val="游ゴシック"/>
        <family val="3"/>
        <charset val="128"/>
        <scheme val="minor"/>
      </rPr>
      <t>円／㎏</t>
    </r>
    <rPh sb="5" eb="7">
      <t>ヘンカン</t>
    </rPh>
    <rPh sb="19" eb="20">
      <t>エン</t>
    </rPh>
    <phoneticPr fontId="1"/>
  </si>
  <si>
    <t>令和６年　４月分従量料金の計算及び請求金額の計算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</si>
  <si>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４月分　　　請求金額（計算）</t>
    <rPh sb="1" eb="3">
      <t>ツキフン</t>
    </rPh>
    <rPh sb="6" eb="8">
      <t>セイキュウ</t>
    </rPh>
    <rPh sb="8" eb="10">
      <t>キンガク</t>
    </rPh>
    <rPh sb="11" eb="13">
      <t>ケイサン</t>
    </rPh>
    <phoneticPr fontId="1"/>
  </si>
  <si>
    <t>③４月分使用量</t>
    <rPh sb="2" eb="3">
      <t>ツキ</t>
    </rPh>
    <rPh sb="3" eb="4">
      <t>フン</t>
    </rPh>
    <rPh sb="4" eb="7">
      <t>シヨウリョウ</t>
    </rPh>
    <phoneticPr fontId="1"/>
  </si>
  <si>
    <r>
      <t>③ × ④（円／㎥）</t>
    </r>
    <r>
      <rPr>
        <b/>
        <sz val="10"/>
        <color theme="1"/>
        <rFont val="游ゴシック"/>
        <family val="3"/>
        <charset val="128"/>
        <scheme val="minor"/>
      </rPr>
      <t>小数点以下切り捨て</t>
    </r>
    <rPh sb="6" eb="7">
      <t>エン</t>
    </rPh>
    <phoneticPr fontId="1"/>
  </si>
  <si>
    <t>③　９月分使用量／㎥</t>
    <rPh sb="3" eb="4">
      <t>ツキ</t>
    </rPh>
    <rPh sb="4" eb="5">
      <t>フン</t>
    </rPh>
    <rPh sb="5" eb="8">
      <t>シヨウリョウ</t>
    </rPh>
    <phoneticPr fontId="1"/>
  </si>
  <si>
    <t>９月分　　　請求金額（計算）</t>
    <rPh sb="1" eb="3">
      <t>ツキフン</t>
    </rPh>
    <rPh sb="6" eb="8">
      <t>セイキュウ</t>
    </rPh>
    <rPh sb="8" eb="10">
      <t>キンガク</t>
    </rPh>
    <rPh sb="11" eb="13">
      <t>ケイサン</t>
    </rPh>
    <phoneticPr fontId="1"/>
  </si>
  <si>
    <t>令和５年　９月分従量料金の計算及び請求金額の計算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</si>
  <si>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③１０月分使用量／㎥</t>
    <rPh sb="3" eb="4">
      <t>ツキ</t>
    </rPh>
    <rPh sb="4" eb="5">
      <t>フン</t>
    </rPh>
    <rPh sb="5" eb="8">
      <t>シヨウリョウ</t>
    </rPh>
    <phoneticPr fontId="1"/>
  </si>
  <si>
    <t>１０月分　　　請求金額（計算）</t>
    <rPh sb="2" eb="4">
      <t>ツキフン</t>
    </rPh>
    <rPh sb="7" eb="9">
      <t>セイキュウ</t>
    </rPh>
    <rPh sb="9" eb="11">
      <t>キンガク</t>
    </rPh>
    <rPh sb="12" eb="14">
      <t>ケイサン</t>
    </rPh>
    <phoneticPr fontId="1"/>
  </si>
  <si>
    <t>令和５年１０月分従量料金の計算及び請求金額の計算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</si>
  <si>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令和６年　５月分従量料金の計算及び請求金額の計算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</si>
  <si>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５月分　　　請求金額（計算）</t>
    <rPh sb="1" eb="3">
      <t>ツキフン</t>
    </rPh>
    <rPh sb="6" eb="8">
      <t>セイキュウ</t>
    </rPh>
    <rPh sb="8" eb="10">
      <t>キンガク</t>
    </rPh>
    <rPh sb="11" eb="13">
      <t>ケイサン</t>
    </rPh>
    <phoneticPr fontId="1"/>
  </si>
  <si>
    <t>③５月分使用量（㎥）</t>
    <rPh sb="2" eb="3">
      <t>ツキ</t>
    </rPh>
    <rPh sb="3" eb="4">
      <t>フン</t>
    </rPh>
    <rPh sb="4" eb="7">
      <t>シヨウリョウ</t>
    </rPh>
    <phoneticPr fontId="1"/>
  </si>
  <si>
    <t>円</t>
    <rPh sb="0" eb="1">
      <t>エン</t>
    </rPh>
    <phoneticPr fontId="1"/>
  </si>
  <si>
    <t>円（税込合計請求額）</t>
    <rPh sb="0" eb="1">
      <t>エン</t>
    </rPh>
    <rPh sb="2" eb="4">
      <t>ゼイコミ</t>
    </rPh>
    <rPh sb="4" eb="6">
      <t>ゴウケイ</t>
    </rPh>
    <rPh sb="6" eb="9">
      <t>セイキュウガク</t>
    </rPh>
    <phoneticPr fontId="1"/>
  </si>
  <si>
    <t>③７月分使用量（㎥）</t>
    <rPh sb="2" eb="3">
      <t>ツキ</t>
    </rPh>
    <rPh sb="3" eb="4">
      <t>フン</t>
    </rPh>
    <rPh sb="4" eb="7">
      <t>シヨウリョウ</t>
    </rPh>
    <phoneticPr fontId="1"/>
  </si>
  <si>
    <t>７月分　　　請求金額（計算）</t>
    <rPh sb="1" eb="3">
      <t>ツキフン</t>
    </rPh>
    <rPh sb="6" eb="8">
      <t>セイキュウ</t>
    </rPh>
    <rPh sb="8" eb="10">
      <t>キンガク</t>
    </rPh>
    <rPh sb="11" eb="13">
      <t>ケイサン</t>
    </rPh>
    <phoneticPr fontId="1"/>
  </si>
  <si>
    <t>令和６年　７月分従量料金の計算及び請求金額の計算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</si>
  <si>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令和６年　６月分従量料金の計算及び請求金額の計算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</si>
  <si>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６月分　　　請求金額（計算）</t>
    <rPh sb="1" eb="3">
      <t>ツキフン</t>
    </rPh>
    <rPh sb="6" eb="8">
      <t>セイキュウ</t>
    </rPh>
    <rPh sb="8" eb="10">
      <t>キンガク</t>
    </rPh>
    <rPh sb="11" eb="13">
      <t>ケイサン</t>
    </rPh>
    <phoneticPr fontId="1"/>
  </si>
  <si>
    <t>③６月分使用量（㎥）</t>
    <rPh sb="2" eb="3">
      <t>ツキ</t>
    </rPh>
    <rPh sb="3" eb="4">
      <t>フン</t>
    </rPh>
    <rPh sb="4" eb="7">
      <t>シヨウリョウ</t>
    </rPh>
    <phoneticPr fontId="1"/>
  </si>
  <si>
    <t>令和６年　８月分従量料金の計算及び請求金額の計算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</si>
  <si>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③８月分使用量（㎥）</t>
    <rPh sb="2" eb="3">
      <t>ツキ</t>
    </rPh>
    <rPh sb="3" eb="4">
      <t>フン</t>
    </rPh>
    <rPh sb="4" eb="7">
      <t>シヨウリョウ</t>
    </rPh>
    <phoneticPr fontId="1"/>
  </si>
  <si>
    <t>８月分　　　請求金額（計算）</t>
    <rPh sb="1" eb="3">
      <t>ツキフン</t>
    </rPh>
    <rPh sb="6" eb="8">
      <t>セイキュウ</t>
    </rPh>
    <rPh sb="8" eb="10">
      <t>キンガク</t>
    </rPh>
    <rPh sb="11" eb="13">
      <t>ケイサン</t>
    </rPh>
    <phoneticPr fontId="1"/>
  </si>
  <si>
    <t>令和６年　９月分従量料金の計算及び請求金額の計算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</si>
  <si>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③９月分使用量（㎥）</t>
    <rPh sb="2" eb="3">
      <t>ツキ</t>
    </rPh>
    <rPh sb="3" eb="4">
      <t>フン</t>
    </rPh>
    <rPh sb="4" eb="7">
      <t>シヨウリョウ</t>
    </rPh>
    <phoneticPr fontId="1"/>
  </si>
  <si>
    <t>③１０月分使用量（㎥）</t>
    <rPh sb="3" eb="4">
      <t>ツキ</t>
    </rPh>
    <rPh sb="4" eb="5">
      <t>フン</t>
    </rPh>
    <rPh sb="5" eb="8">
      <t>シヨウリョウ</t>
    </rPh>
    <phoneticPr fontId="1"/>
  </si>
  <si>
    <t>令和６年１０月分従量料金の計算及び請求金額の計算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</si>
  <si>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令和６年１１月分従量料金の計算及び請求金額の計算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</si>
  <si>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③１１月分使用量（㎥）</t>
    <rPh sb="3" eb="4">
      <t>ツキ</t>
    </rPh>
    <rPh sb="4" eb="5">
      <t>フン</t>
    </rPh>
    <rPh sb="5" eb="8">
      <t>シヨウリョウ</t>
    </rPh>
    <phoneticPr fontId="1"/>
  </si>
  <si>
    <t>令和６年１２月分従量料金の計算及び請求金額の計算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</si>
  <si>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③１２月分使用量（㎥）</t>
    <rPh sb="3" eb="4">
      <t>ツキ</t>
    </rPh>
    <rPh sb="4" eb="5">
      <t>フン</t>
    </rPh>
    <rPh sb="5" eb="8">
      <t>シヨウリョウ</t>
    </rPh>
    <phoneticPr fontId="1"/>
  </si>
  <si>
    <t>令和７年１月分従量料金の計算及び請求金額の計算</t>
    <rPh sb="0" eb="2">
      <t>レイワ</t>
    </rPh>
    <rPh sb="3" eb="4">
      <t>ネン</t>
    </rPh>
    <rPh sb="5" eb="6">
      <t>ツキ</t>
    </rPh>
    <rPh sb="6" eb="7">
      <t>フン</t>
    </rPh>
    <rPh sb="7" eb="9">
      <t>ジュウリョウ</t>
    </rPh>
    <rPh sb="9" eb="11">
      <t>リョウキン</t>
    </rPh>
    <rPh sb="12" eb="14">
      <t>ケイサン</t>
    </rPh>
    <rPh sb="14" eb="15">
      <t>オヨ</t>
    </rPh>
    <rPh sb="16" eb="20">
      <t>セイキュウキンガク</t>
    </rPh>
    <rPh sb="21" eb="23">
      <t>ケイサン</t>
    </rPh>
    <phoneticPr fontId="1"/>
  </si>
  <si>
    <t>③１月分使用量（㎥）</t>
    <rPh sb="2" eb="3">
      <t>ツキ</t>
    </rPh>
    <rPh sb="3" eb="4">
      <t>フン</t>
    </rPh>
    <rPh sb="4" eb="7">
      <t>シヨウリョウ</t>
    </rPh>
    <phoneticPr fontId="1"/>
  </si>
  <si>
    <t>③２月分使用量（㎥）</t>
    <rPh sb="2" eb="3">
      <t>ツキ</t>
    </rPh>
    <rPh sb="3" eb="4">
      <t>フン</t>
    </rPh>
    <rPh sb="4" eb="7">
      <t>シヨウリョウ</t>
    </rPh>
    <phoneticPr fontId="1"/>
  </si>
  <si>
    <t>令和７年　２月分従量料金の計算及び請求金額の計算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</si>
  <si>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③３月分使用量（㎥）</t>
    <rPh sb="2" eb="3">
      <t>ツキ</t>
    </rPh>
    <rPh sb="3" eb="4">
      <t>フン</t>
    </rPh>
    <rPh sb="4" eb="7">
      <t>シヨウリョウ</t>
    </rPh>
    <phoneticPr fontId="1"/>
  </si>
  <si>
    <t>３月分　　　請求金額（計算）</t>
    <rPh sb="1" eb="3">
      <t>ツキフン</t>
    </rPh>
    <rPh sb="6" eb="8">
      <t>セイキュウ</t>
    </rPh>
    <rPh sb="8" eb="10">
      <t>キンガク</t>
    </rPh>
    <rPh sb="11" eb="13">
      <t>ケイサン</t>
    </rPh>
    <phoneticPr fontId="1"/>
  </si>
  <si>
    <t>令和７年　３月分従量料金の計算及び請求金額の計算</t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</si>
  <si>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00</t>
    </r>
    <r>
      <rPr>
        <b/>
        <sz val="11"/>
        <color theme="1"/>
        <rFont val="游ゴシック"/>
        <family val="3"/>
        <charset val="128"/>
        <scheme val="minor"/>
      </rPr>
      <t>月分　　　請求金額（計算）</t>
    </r>
    <rPh sb="2" eb="4">
      <t>ツキフン</t>
    </rPh>
    <rPh sb="7" eb="9">
      <t>セイキュウ</t>
    </rPh>
    <rPh sb="9" eb="11">
      <t>キンガク</t>
    </rPh>
    <rPh sb="12" eb="14">
      <t>ケイサン</t>
    </rPh>
    <phoneticPr fontId="1"/>
  </si>
  <si>
    <r>
      <t xml:space="preserve">③   </t>
    </r>
    <r>
      <rPr>
        <b/>
        <sz val="11"/>
        <color rgb="FFFF0000"/>
        <rFont val="游ゴシック"/>
        <family val="3"/>
        <charset val="128"/>
        <scheme val="minor"/>
      </rPr>
      <t>00</t>
    </r>
    <r>
      <rPr>
        <b/>
        <sz val="11"/>
        <color theme="1"/>
        <rFont val="游ゴシック"/>
        <family val="3"/>
        <charset val="128"/>
        <scheme val="minor"/>
      </rPr>
      <t>月分使用量（㎥）</t>
    </r>
    <rPh sb="6" eb="7">
      <t>ツキ</t>
    </rPh>
    <rPh sb="7" eb="8">
      <t>フン</t>
    </rPh>
    <rPh sb="8" eb="11">
      <t>シヨウリョウ</t>
    </rPh>
    <phoneticPr fontId="1"/>
  </si>
  <si>
    <r>
      <t>令和７年</t>
    </r>
    <r>
      <rPr>
        <b/>
        <sz val="16"/>
        <color rgb="FFFF0000"/>
        <rFont val="游ゴシック"/>
        <family val="3"/>
        <charset val="128"/>
        <scheme val="minor"/>
      </rPr>
      <t>００</t>
    </r>
    <r>
      <rPr>
        <b/>
        <sz val="16"/>
        <color theme="1"/>
        <rFont val="游ゴシック"/>
        <family val="3"/>
        <charset val="128"/>
        <scheme val="minor"/>
      </rPr>
      <t>月分従量料金の計算及び請求金額の計算</t>
    </r>
    <rPh sb="0" eb="2">
      <t>レイワ</t>
    </rPh>
    <rPh sb="3" eb="4">
      <t>ネン</t>
    </rPh>
    <rPh sb="6" eb="7">
      <t>ツキ</t>
    </rPh>
    <rPh sb="7" eb="8">
      <t>フン</t>
    </rPh>
    <rPh sb="8" eb="10">
      <t>ジュウリョウ</t>
    </rPh>
    <rPh sb="10" eb="12">
      <t>リョウキン</t>
    </rPh>
    <rPh sb="13" eb="15">
      <t>ケイサン</t>
    </rPh>
    <rPh sb="15" eb="16">
      <t>オヨ</t>
    </rPh>
    <rPh sb="17" eb="21">
      <t>セイキュウキンガク</t>
    </rPh>
    <rPh sb="22" eb="24">
      <t>ケイサン</t>
    </rPh>
    <phoneticPr fontId="1"/>
  </si>
  <si>
    <t>輸入価格（税込）</t>
    <rPh sb="0" eb="4">
      <t>ユニュウカカク</t>
    </rPh>
    <rPh sb="5" eb="7">
      <t>ゼイコ</t>
    </rPh>
    <phoneticPr fontId="1"/>
  </si>
  <si>
    <t>固定費（税込）</t>
    <rPh sb="0" eb="3">
      <t>コテイヒ</t>
    </rPh>
    <rPh sb="4" eb="6">
      <t>ゼイコ</t>
    </rPh>
    <phoneticPr fontId="1"/>
  </si>
  <si>
    <t>※固定費は小数点第2位未満切り捨て</t>
    <rPh sb="1" eb="4">
      <t>コテイヒ</t>
    </rPh>
    <rPh sb="5" eb="8">
      <t>ショウスウテン</t>
    </rPh>
    <rPh sb="8" eb="9">
      <t>ダイ</t>
    </rPh>
    <rPh sb="10" eb="11">
      <t>イ</t>
    </rPh>
    <rPh sb="11" eb="13">
      <t>ミマン</t>
    </rPh>
    <rPh sb="13" eb="14">
      <t>キ</t>
    </rPh>
    <rPh sb="15" eb="16">
      <t>ス</t>
    </rPh>
    <phoneticPr fontId="1"/>
  </si>
  <si>
    <t>輸入価格（円／㎏）（税抜）</t>
    <rPh sb="0" eb="4">
      <t>ユニュウカカク</t>
    </rPh>
    <rPh sb="5" eb="6">
      <t>エン</t>
    </rPh>
    <rPh sb="10" eb="11">
      <t>ゼイ</t>
    </rPh>
    <rPh sb="11" eb="12">
      <t>ヌ</t>
    </rPh>
    <phoneticPr fontId="1"/>
  </si>
  <si>
    <t>請求金額（税込）（円／㎥）小数点第二位以下切り捨て</t>
    <rPh sb="0" eb="2">
      <t>セイキュウ</t>
    </rPh>
    <rPh sb="2" eb="4">
      <t>キンガク</t>
    </rPh>
    <rPh sb="5" eb="7">
      <t>ゼイコミ</t>
    </rPh>
    <rPh sb="9" eb="10">
      <t>エン</t>
    </rPh>
    <rPh sb="13" eb="16">
      <t>ショウスウテン</t>
    </rPh>
    <rPh sb="16" eb="18">
      <t>ダイニ</t>
    </rPh>
    <rPh sb="18" eb="21">
      <t>イイカ</t>
    </rPh>
    <rPh sb="21" eb="22">
      <t>キ</t>
    </rPh>
    <rPh sb="23" eb="24">
      <t>ス</t>
    </rPh>
    <phoneticPr fontId="1"/>
  </si>
  <si>
    <r>
      <t>（別紙２）令和７年</t>
    </r>
    <r>
      <rPr>
        <b/>
        <sz val="16"/>
        <color rgb="FFFF0000"/>
        <rFont val="游ゴシック"/>
        <family val="3"/>
        <charset val="128"/>
        <scheme val="minor"/>
      </rPr>
      <t>００</t>
    </r>
    <r>
      <rPr>
        <b/>
        <sz val="16"/>
        <color theme="1"/>
        <rFont val="游ゴシック"/>
        <family val="3"/>
        <charset val="128"/>
        <scheme val="minor"/>
      </rPr>
      <t>月分従量料金の計算及び請求金額の計算</t>
    </r>
    <rPh sb="5" eb="7">
      <t>レイワ</t>
    </rPh>
    <rPh sb="8" eb="9">
      <t>ネン</t>
    </rPh>
    <rPh sb="11" eb="12">
      <t>ツキ</t>
    </rPh>
    <rPh sb="12" eb="13">
      <t>フン</t>
    </rPh>
    <rPh sb="13" eb="15">
      <t>ジュウリョウ</t>
    </rPh>
    <rPh sb="15" eb="17">
      <t>リョウキン</t>
    </rPh>
    <rPh sb="18" eb="20">
      <t>ケイサン</t>
    </rPh>
    <rPh sb="20" eb="21">
      <t>オヨ</t>
    </rPh>
    <rPh sb="22" eb="26">
      <t>セイキュウキンガク</t>
    </rPh>
    <rPh sb="27" eb="29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</si>
</sst>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[Red]#,##0"/>
    <numFmt numFmtId="177" formatCode="#,##0.00;[Red]#,##0.00"/>
    <numFmt numFmtId="178" formatCode="#,##0.000;[Red]#,##0.000"/>
    <numFmt numFmtId="179" formatCode="#,##0.0000;[Red]#,##0.0000"/>
    <numFmt numFmtId="180" formatCode="0.00000"/>
    <numFmt numFmtId="181" formatCode="0.000"/>
    <numFmt numFmtId="182" formatCode="0.0"/>
    <numFmt numFmtId="183" formatCode="#,##0.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7" fontId="0" fillId="0" borderId="8" xfId="0" applyNumberFormat="1" applyBorder="1">
      <alignment vertical="center"/>
    </xf>
    <xf numFmtId="176" fontId="0" fillId="0" borderId="8" xfId="0" applyNumberFormat="1" applyBorder="1">
      <alignment vertical="center"/>
    </xf>
    <xf numFmtId="180" fontId="0" fillId="0" borderId="8" xfId="0" applyNumberFormat="1" applyBorder="1">
      <alignment vertical="center"/>
    </xf>
    <xf numFmtId="2" fontId="0" fillId="0" borderId="9" xfId="0" applyNumberFormat="1" applyBorder="1">
      <alignment vertical="center"/>
    </xf>
    <xf numFmtId="0" fontId="5" fillId="0" borderId="6" xfId="0" applyFont="1" applyBorder="1" applyAlignment="1">
      <alignment horizontal="center" vertical="center" wrapText="1"/>
    </xf>
    <xf numFmtId="178" fontId="0" fillId="0" borderId="8" xfId="0" applyNumberFormat="1" applyBorder="1">
      <alignment vertical="center"/>
    </xf>
    <xf numFmtId="179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  <xf numFmtId="0" fontId="0" fillId="0" borderId="16" xfId="0" applyBorder="1" applyAlignment="1">
      <alignment horizontal="center" vertical="center"/>
    </xf>
    <xf numFmtId="1" fontId="0" fillId="0" borderId="13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14" fillId="0" borderId="31" xfId="0" applyFont="1" applyBorder="1">
      <alignment vertical="center"/>
    </xf>
    <xf numFmtId="0" fontId="11" fillId="0" borderId="0" xfId="0" applyFont="1">
      <alignment vertical="center"/>
    </xf>
    <xf numFmtId="1" fontId="13" fillId="0" borderId="0" xfId="0" applyNumberFormat="1" applyFont="1">
      <alignment vertical="center"/>
    </xf>
    <xf numFmtId="176" fontId="0" fillId="0" borderId="27" xfId="0" applyNumberFormat="1" applyBorder="1">
      <alignment vertical="center"/>
    </xf>
    <xf numFmtId="0" fontId="0" fillId="0" borderId="27" xfId="0" applyBorder="1">
      <alignment vertical="center"/>
    </xf>
    <xf numFmtId="0" fontId="0" fillId="0" borderId="47" xfId="0" applyBorder="1">
      <alignment vertical="center"/>
    </xf>
    <xf numFmtId="0" fontId="0" fillId="0" borderId="33" xfId="0" applyBorder="1">
      <alignment vertical="center"/>
    </xf>
    <xf numFmtId="0" fontId="14" fillId="0" borderId="31" xfId="0" applyFont="1" applyBorder="1" applyAlignment="1">
      <alignment horizontal="left" vertical="center"/>
    </xf>
    <xf numFmtId="176" fontId="5" fillId="0" borderId="31" xfId="0" applyNumberFormat="1" applyFont="1" applyBorder="1">
      <alignment vertical="center"/>
    </xf>
    <xf numFmtId="176" fontId="5" fillId="0" borderId="33" xfId="0" applyNumberFormat="1" applyFont="1" applyBorder="1">
      <alignment vertical="center"/>
    </xf>
    <xf numFmtId="0" fontId="0" fillId="0" borderId="17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7" fontId="5" fillId="0" borderId="31" xfId="0" applyNumberFormat="1" applyFont="1" applyBorder="1">
      <alignment vertical="center"/>
    </xf>
    <xf numFmtId="0" fontId="10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181" fontId="0" fillId="0" borderId="12" xfId="0" applyNumberFormat="1" applyBorder="1" applyAlignment="1">
      <alignment horizontal="center" vertical="center"/>
    </xf>
    <xf numFmtId="181" fontId="0" fillId="0" borderId="18" xfId="0" applyNumberFormat="1" applyBorder="1" applyAlignment="1">
      <alignment horizontal="center" vertical="center"/>
    </xf>
    <xf numFmtId="1" fontId="13" fillId="0" borderId="19" xfId="0" applyNumberFormat="1" applyFont="1" applyBorder="1" applyAlignment="1">
      <alignment horizontal="center" vertical="center"/>
    </xf>
    <xf numFmtId="1" fontId="13" fillId="0" borderId="21" xfId="0" applyNumberFormat="1" applyFont="1" applyBorder="1" applyAlignment="1">
      <alignment horizontal="center" vertical="center"/>
    </xf>
    <xf numFmtId="1" fontId="13" fillId="0" borderId="20" xfId="0" applyNumberFormat="1" applyFon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5" fillId="0" borderId="31" xfId="0" applyNumberFormat="1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left" vertical="center"/>
    </xf>
    <xf numFmtId="3" fontId="5" fillId="0" borderId="20" xfId="0" applyNumberFormat="1" applyFont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3" fontId="11" fillId="2" borderId="10" xfId="0" applyNumberFormat="1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horizontal="left" vertical="center"/>
    </xf>
    <xf numFmtId="0" fontId="13" fillId="2" borderId="20" xfId="0" applyFont="1" applyFill="1" applyBorder="1" applyAlignment="1">
      <alignment horizontal="left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3" fontId="5" fillId="0" borderId="31" xfId="0" applyNumberFormat="1" applyFont="1" applyBorder="1" applyAlignment="1">
      <alignment horizontal="left" vertical="center"/>
    </xf>
    <xf numFmtId="3" fontId="5" fillId="0" borderId="34" xfId="0" applyNumberFormat="1" applyFont="1" applyBorder="1" applyAlignment="1">
      <alignment horizontal="left" vertical="center"/>
    </xf>
    <xf numFmtId="0" fontId="13" fillId="2" borderId="21" xfId="0" applyFont="1" applyFill="1" applyBorder="1" applyAlignment="1">
      <alignment horizontal="left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21" xfId="0" applyNumberFormat="1" applyFont="1" applyBorder="1" applyAlignment="1">
      <alignment horizontal="right" vertical="center"/>
    </xf>
    <xf numFmtId="0" fontId="13" fillId="0" borderId="4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1" fontId="13" fillId="0" borderId="44" xfId="0" applyNumberFormat="1" applyFont="1" applyBorder="1" applyAlignment="1">
      <alignment horizontal="center" vertical="center"/>
    </xf>
    <xf numFmtId="1" fontId="13" fillId="0" borderId="10" xfId="0" applyNumberFormat="1" applyFont="1" applyBorder="1" applyAlignment="1">
      <alignment horizontal="center" vertical="center"/>
    </xf>
    <xf numFmtId="1" fontId="13" fillId="0" borderId="48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3" fontId="11" fillId="2" borderId="21" xfId="0" applyNumberFormat="1" applyFont="1" applyFill="1" applyBorder="1" applyAlignment="1">
      <alignment horizontal="right" vertical="center"/>
    </xf>
    <xf numFmtId="0" fontId="11" fillId="0" borderId="36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1" fontId="13" fillId="0" borderId="38" xfId="0" applyNumberFormat="1" applyFont="1" applyBorder="1" applyAlignment="1">
      <alignment horizontal="center" vertical="center"/>
    </xf>
    <xf numFmtId="1" fontId="13" fillId="0" borderId="29" xfId="0" applyNumberFormat="1" applyFont="1" applyBorder="1" applyAlignment="1">
      <alignment horizontal="center" vertical="center"/>
    </xf>
    <xf numFmtId="1" fontId="13" fillId="0" borderId="30" xfId="0" applyNumberFormat="1" applyFont="1" applyBorder="1" applyAlignment="1">
      <alignment horizontal="center" vertical="center"/>
    </xf>
    <xf numFmtId="176" fontId="5" fillId="0" borderId="32" xfId="0" applyNumberFormat="1" applyFont="1" applyBorder="1" applyAlignment="1">
      <alignment horizontal="center" vertical="center"/>
    </xf>
    <xf numFmtId="176" fontId="5" fillId="0" borderId="31" xfId="0" applyNumberFormat="1" applyFont="1" applyBorder="1" applyAlignment="1">
      <alignment horizontal="center" vertical="center"/>
    </xf>
    <xf numFmtId="176" fontId="5" fillId="0" borderId="33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182" fontId="11" fillId="0" borderId="32" xfId="0" applyNumberFormat="1" applyFont="1" applyBorder="1" applyAlignment="1">
      <alignment horizontal="center" vertical="center"/>
    </xf>
    <xf numFmtId="182" fontId="11" fillId="0" borderId="33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2" fontId="13" fillId="0" borderId="38" xfId="0" applyNumberFormat="1" applyFont="1" applyBorder="1" applyAlignment="1">
      <alignment horizontal="center" vertical="center"/>
    </xf>
    <xf numFmtId="2" fontId="13" fillId="0" borderId="29" xfId="0" applyNumberFormat="1" applyFont="1" applyBorder="1" applyAlignment="1">
      <alignment horizontal="center" vertical="center"/>
    </xf>
    <xf numFmtId="2" fontId="13" fillId="0" borderId="30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4" fontId="5" fillId="0" borderId="32" xfId="0" applyNumberFormat="1" applyFont="1" applyBorder="1" applyAlignment="1">
      <alignment horizontal="right" vertical="center"/>
    </xf>
    <xf numFmtId="4" fontId="5" fillId="0" borderId="31" xfId="0" applyNumberFormat="1" applyFont="1" applyBorder="1" applyAlignment="1">
      <alignment horizontal="right" vertical="center"/>
    </xf>
    <xf numFmtId="183" fontId="5" fillId="0" borderId="32" xfId="0" applyNumberFormat="1" applyFont="1" applyBorder="1" applyAlignment="1">
      <alignment horizontal="right" vertical="center"/>
    </xf>
    <xf numFmtId="183" fontId="5" fillId="0" borderId="3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0" workbookViewId="0">
      <selection activeCell="C11" sqref="C11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8" t="s">
        <v>82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9" customHeight="1" thickBot="1" x14ac:dyDescent="0.55000000000000004">
      <c r="B2" s="39"/>
      <c r="C2" s="39"/>
    </row>
    <row r="3" spans="1:12" ht="32.25" customHeight="1" x14ac:dyDescent="0.5">
      <c r="A3" s="40" t="s">
        <v>49</v>
      </c>
      <c r="B3" s="41" t="s">
        <v>2</v>
      </c>
      <c r="C3" s="43" t="s">
        <v>3</v>
      </c>
      <c r="D3" s="43" t="s">
        <v>4</v>
      </c>
      <c r="E3" s="45" t="s">
        <v>0</v>
      </c>
      <c r="F3" s="45"/>
      <c r="G3" s="3" t="s">
        <v>1</v>
      </c>
      <c r="H3" s="46" t="s">
        <v>38</v>
      </c>
      <c r="I3" s="48" t="s">
        <v>10</v>
      </c>
      <c r="J3" s="22" t="s">
        <v>41</v>
      </c>
      <c r="K3" s="45" t="s">
        <v>8</v>
      </c>
      <c r="L3" s="50"/>
    </row>
    <row r="4" spans="1:12" ht="73.5" customHeight="1" x14ac:dyDescent="0.5">
      <c r="A4" s="40"/>
      <c r="B4" s="42"/>
      <c r="C4" s="44"/>
      <c r="D4" s="44"/>
      <c r="E4" s="6" t="s">
        <v>5</v>
      </c>
      <c r="F4" s="6" t="s">
        <v>6</v>
      </c>
      <c r="G4" s="6" t="s">
        <v>7</v>
      </c>
      <c r="H4" s="47"/>
      <c r="I4" s="49"/>
      <c r="J4" s="6" t="s">
        <v>45</v>
      </c>
      <c r="K4" s="8" t="s">
        <v>46</v>
      </c>
      <c r="L4" s="16" t="s">
        <v>47</v>
      </c>
    </row>
    <row r="5" spans="1:12" ht="22.6" customHeight="1" thickBot="1" x14ac:dyDescent="0.55000000000000004">
      <c r="A5" s="40"/>
      <c r="B5" s="10">
        <v>145.84</v>
      </c>
      <c r="C5" s="11">
        <v>470</v>
      </c>
      <c r="D5" s="11">
        <v>550</v>
      </c>
      <c r="E5" s="11">
        <f>C5+D5</f>
        <v>1020</v>
      </c>
      <c r="F5" s="11">
        <f>E5/2</f>
        <v>510</v>
      </c>
      <c r="G5" s="12">
        <f>B5*F5</f>
        <v>74378.400000000009</v>
      </c>
      <c r="H5" s="13">
        <v>10400</v>
      </c>
      <c r="I5" s="12">
        <f>G5+H5</f>
        <v>84778.400000000009</v>
      </c>
      <c r="J5" s="17">
        <f>I5*0.7</f>
        <v>59344.880000000005</v>
      </c>
      <c r="K5" s="18">
        <f>J5/1000</f>
        <v>59.344880000000003</v>
      </c>
      <c r="L5" s="19">
        <f>ROUNDDOWN(K5,2)</f>
        <v>59.34</v>
      </c>
    </row>
    <row r="6" spans="1:12" ht="5.25" customHeight="1" x14ac:dyDescent="0.5">
      <c r="C6" s="1"/>
    </row>
    <row r="7" spans="1:12" ht="5.25" customHeight="1" thickBot="1" x14ac:dyDescent="0.55000000000000004">
      <c r="B7" s="39"/>
      <c r="C7" s="39"/>
    </row>
    <row r="8" spans="1:12" ht="32.25" customHeight="1" x14ac:dyDescent="0.5">
      <c r="A8" s="40" t="s">
        <v>50</v>
      </c>
      <c r="B8" s="41" t="s">
        <v>2</v>
      </c>
      <c r="C8" s="56" t="s">
        <v>11</v>
      </c>
      <c r="D8" s="56"/>
      <c r="E8" s="56"/>
      <c r="F8" s="57"/>
      <c r="G8" s="3" t="s">
        <v>15</v>
      </c>
      <c r="H8" s="46" t="s">
        <v>39</v>
      </c>
      <c r="I8" s="48" t="s">
        <v>18</v>
      </c>
      <c r="J8" s="22" t="s">
        <v>41</v>
      </c>
      <c r="K8" s="45" t="s">
        <v>11</v>
      </c>
      <c r="L8" s="50"/>
    </row>
    <row r="9" spans="1:12" ht="73.5" customHeight="1" x14ac:dyDescent="0.5">
      <c r="A9" s="40"/>
      <c r="B9" s="42"/>
      <c r="C9" s="4" t="s">
        <v>12</v>
      </c>
      <c r="D9" s="5" t="s">
        <v>13</v>
      </c>
      <c r="E9" s="6" t="s">
        <v>14</v>
      </c>
      <c r="F9" s="58"/>
      <c r="G9" s="6" t="s">
        <v>16</v>
      </c>
      <c r="H9" s="47"/>
      <c r="I9" s="49"/>
      <c r="J9" s="6" t="s">
        <v>40</v>
      </c>
      <c r="K9" s="8" t="s">
        <v>22</v>
      </c>
      <c r="L9" s="9" t="s">
        <v>48</v>
      </c>
    </row>
    <row r="10" spans="1:12" ht="22.6" customHeight="1" thickBot="1" x14ac:dyDescent="0.55000000000000004">
      <c r="A10" s="40"/>
      <c r="B10" s="10">
        <f>B5</f>
        <v>145.84</v>
      </c>
      <c r="C10" s="11">
        <v>351</v>
      </c>
      <c r="D10" s="11">
        <v>84</v>
      </c>
      <c r="E10" s="11">
        <f>C10+D10</f>
        <v>435</v>
      </c>
      <c r="F10" s="59"/>
      <c r="G10" s="12">
        <f>B10*E10</f>
        <v>63440.4</v>
      </c>
      <c r="H10" s="13">
        <v>15600</v>
      </c>
      <c r="I10" s="12">
        <f>G10+H10</f>
        <v>79040.399999999994</v>
      </c>
      <c r="J10" s="12">
        <f>I10*0.3</f>
        <v>23712.12</v>
      </c>
      <c r="K10" s="14">
        <f>J10/1000</f>
        <v>23.712119999999999</v>
      </c>
      <c r="L10" s="15">
        <f>ROUNDDOWN(K10,2)</f>
        <v>23.71</v>
      </c>
    </row>
    <row r="11" spans="1:12" ht="9" customHeight="1" thickBot="1" x14ac:dyDescent="0.55000000000000004"/>
    <row r="12" spans="1:12" ht="18.8" customHeight="1" thickBot="1" x14ac:dyDescent="0.55000000000000004">
      <c r="C12" s="60" t="s">
        <v>27</v>
      </c>
      <c r="D12" s="61"/>
      <c r="E12" s="61" t="s">
        <v>11</v>
      </c>
      <c r="F12" s="61"/>
      <c r="G12" s="61" t="s">
        <v>42</v>
      </c>
      <c r="H12" s="62"/>
    </row>
    <row r="13" spans="1:12" ht="18.8" customHeight="1" thickBot="1" x14ac:dyDescent="0.55000000000000004">
      <c r="C13" s="51">
        <f>L5</f>
        <v>59.34</v>
      </c>
      <c r="D13" s="52"/>
      <c r="E13" s="53">
        <f>L10</f>
        <v>23.71</v>
      </c>
      <c r="F13" s="52"/>
      <c r="G13" s="54">
        <f>C13+E13</f>
        <v>83.050000000000011</v>
      </c>
      <c r="H13" s="55"/>
    </row>
    <row r="14" spans="1:12" ht="9" customHeight="1" thickBot="1" x14ac:dyDescent="0.55000000000000004"/>
    <row r="15" spans="1:12" ht="18.8" customHeight="1" thickBot="1" x14ac:dyDescent="0.55000000000000004">
      <c r="C15" s="60" t="s">
        <v>28</v>
      </c>
      <c r="D15" s="61"/>
      <c r="E15" s="61" t="s">
        <v>29</v>
      </c>
      <c r="F15" s="61"/>
      <c r="G15" s="61" t="s">
        <v>43</v>
      </c>
      <c r="H15" s="62"/>
    </row>
    <row r="16" spans="1:12" ht="18.8" customHeight="1" thickBot="1" x14ac:dyDescent="0.55000000000000004">
      <c r="C16" s="51">
        <f>G13</f>
        <v>83.050000000000011</v>
      </c>
      <c r="D16" s="52"/>
      <c r="E16" s="52">
        <v>77</v>
      </c>
      <c r="F16" s="52"/>
      <c r="G16" s="54">
        <f>C16+E16</f>
        <v>160.05000000000001</v>
      </c>
      <c r="H16" s="55"/>
    </row>
    <row r="17" spans="2:11" ht="9" customHeight="1" thickBot="1" x14ac:dyDescent="0.55000000000000004"/>
    <row r="18" spans="2:11" ht="17.2" customHeight="1" thickBot="1" x14ac:dyDescent="0.55000000000000004">
      <c r="C18" s="60" t="s">
        <v>30</v>
      </c>
      <c r="D18" s="61"/>
      <c r="E18" s="61" t="s">
        <v>31</v>
      </c>
      <c r="F18" s="61"/>
      <c r="G18" s="63" t="s">
        <v>44</v>
      </c>
      <c r="H18" s="64"/>
      <c r="I18" s="65" t="s">
        <v>60</v>
      </c>
      <c r="J18" s="66"/>
      <c r="K18" s="67"/>
    </row>
    <row r="19" spans="2:11" ht="18.8" customHeight="1" thickBot="1" x14ac:dyDescent="0.55000000000000004">
      <c r="C19" s="51">
        <f>G16</f>
        <v>160.05000000000001</v>
      </c>
      <c r="D19" s="52"/>
      <c r="E19" s="52">
        <v>2.0739999999999998</v>
      </c>
      <c r="F19" s="52"/>
      <c r="G19" s="68">
        <f>C19*E19</f>
        <v>331.94369999999998</v>
      </c>
      <c r="H19" s="69"/>
      <c r="I19" s="70">
        <f>ROUNDDOWN(G19,0)</f>
        <v>331</v>
      </c>
      <c r="J19" s="71"/>
      <c r="K19" s="72"/>
    </row>
    <row r="20" spans="2:11" ht="9" customHeight="1" thickBot="1" x14ac:dyDescent="0.55000000000000004"/>
    <row r="21" spans="2:11" ht="18.8" customHeight="1" thickBot="1" x14ac:dyDescent="0.55000000000000004">
      <c r="C21" s="60" t="s">
        <v>36</v>
      </c>
      <c r="D21" s="61"/>
      <c r="E21" s="61" t="s">
        <v>32</v>
      </c>
      <c r="F21" s="64"/>
      <c r="G21" s="65" t="s">
        <v>61</v>
      </c>
      <c r="H21" s="66"/>
      <c r="I21" s="66"/>
      <c r="J21" s="66"/>
      <c r="K21" s="67"/>
    </row>
    <row r="22" spans="2:11" ht="19.899999999999999" thickBot="1" x14ac:dyDescent="0.55000000000000004">
      <c r="C22" s="73">
        <f>I19</f>
        <v>331</v>
      </c>
      <c r="D22" s="52"/>
      <c r="E22" s="52">
        <v>1.1000000000000001</v>
      </c>
      <c r="F22" s="74"/>
      <c r="G22" s="75">
        <f>C22*E22</f>
        <v>364.1</v>
      </c>
      <c r="H22" s="76"/>
      <c r="I22" s="76"/>
      <c r="J22" s="76"/>
      <c r="K22" s="77"/>
    </row>
    <row r="23" spans="2:11" ht="8.1999999999999993" customHeight="1" thickBot="1" x14ac:dyDescent="0.55000000000000004"/>
    <row r="24" spans="2:11" ht="20.3" customHeight="1" thickBot="1" x14ac:dyDescent="0.55000000000000004">
      <c r="B24" s="94" t="s">
        <v>81</v>
      </c>
      <c r="C24" s="97" t="s">
        <v>51</v>
      </c>
      <c r="D24" s="83"/>
      <c r="E24" s="100" t="s">
        <v>64</v>
      </c>
      <c r="F24" s="85"/>
      <c r="G24" s="85"/>
      <c r="H24" s="85" t="s">
        <v>80</v>
      </c>
      <c r="I24" s="85"/>
      <c r="J24" s="78" t="s">
        <v>63</v>
      </c>
      <c r="K24" s="79"/>
    </row>
    <row r="25" spans="2:11" ht="18.8" customHeight="1" thickBot="1" x14ac:dyDescent="0.55000000000000004">
      <c r="B25" s="95"/>
      <c r="C25" s="98"/>
      <c r="D25" s="99"/>
      <c r="E25" s="80">
        <f>INT(H25*J25)</f>
        <v>93246</v>
      </c>
      <c r="F25" s="80"/>
      <c r="G25" s="29"/>
      <c r="H25" s="81">
        <v>256.10000000000002</v>
      </c>
      <c r="I25" s="82"/>
      <c r="J25" s="81">
        <f>G22</f>
        <v>364.1</v>
      </c>
      <c r="K25" s="83"/>
    </row>
    <row r="26" spans="2:11" ht="19.899999999999999" thickBot="1" x14ac:dyDescent="0.55000000000000004">
      <c r="B26" s="95"/>
      <c r="C26" s="84" t="s">
        <v>52</v>
      </c>
      <c r="D26" s="85"/>
      <c r="E26" s="86">
        <v>4400</v>
      </c>
      <c r="F26" s="87"/>
      <c r="G26" s="88" t="s">
        <v>66</v>
      </c>
      <c r="H26" s="89"/>
      <c r="I26" s="30"/>
      <c r="J26" s="23"/>
      <c r="K26" s="23"/>
    </row>
    <row r="27" spans="2:11" ht="20.3" customHeight="1" thickBot="1" x14ac:dyDescent="0.55000000000000004">
      <c r="B27" s="96"/>
      <c r="C27" s="90" t="s">
        <v>56</v>
      </c>
      <c r="D27" s="90"/>
      <c r="E27" s="91">
        <f>E25+E26</f>
        <v>97646</v>
      </c>
      <c r="F27" s="91"/>
      <c r="G27" s="92" t="s">
        <v>74</v>
      </c>
      <c r="H27" s="92"/>
      <c r="I27" s="93"/>
    </row>
  </sheetData>
  <mergeCells count="58">
    <mergeCell ref="C27:D27"/>
    <mergeCell ref="E27:F27"/>
    <mergeCell ref="G27:I27"/>
    <mergeCell ref="B24:B27"/>
    <mergeCell ref="C24:D25"/>
    <mergeCell ref="E24:G24"/>
    <mergeCell ref="H24:I24"/>
    <mergeCell ref="J24:K24"/>
    <mergeCell ref="E25:F25"/>
    <mergeCell ref="H25:I25"/>
    <mergeCell ref="J25:K25"/>
    <mergeCell ref="C26:D26"/>
    <mergeCell ref="E26:F26"/>
    <mergeCell ref="G26:H26"/>
    <mergeCell ref="C21:D21"/>
    <mergeCell ref="E21:F21"/>
    <mergeCell ref="G21:K21"/>
    <mergeCell ref="C22:D22"/>
    <mergeCell ref="E22:F22"/>
    <mergeCell ref="G22:K22"/>
    <mergeCell ref="C18:D18"/>
    <mergeCell ref="E18:F18"/>
    <mergeCell ref="G18:H18"/>
    <mergeCell ref="I18:K18"/>
    <mergeCell ref="C19:D19"/>
    <mergeCell ref="E19:F19"/>
    <mergeCell ref="G19:H19"/>
    <mergeCell ref="I19:K19"/>
    <mergeCell ref="C15:D15"/>
    <mergeCell ref="E15:F15"/>
    <mergeCell ref="G15:H15"/>
    <mergeCell ref="C16:D16"/>
    <mergeCell ref="E16:F16"/>
    <mergeCell ref="G16:H16"/>
    <mergeCell ref="I8:I9"/>
    <mergeCell ref="K8:L8"/>
    <mergeCell ref="C12:D12"/>
    <mergeCell ref="E12:F12"/>
    <mergeCell ref="G12:H12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</mergeCells>
  <phoneticPr fontId="1"/>
  <pageMargins left="0" right="0" top="0" bottom="0" header="0.31496062992125984" footer="0.31496062992125984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C11" sqref="C11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8" t="s">
        <v>94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9" customHeight="1" thickBot="1" x14ac:dyDescent="0.55000000000000004">
      <c r="B2" s="39"/>
      <c r="C2" s="39"/>
    </row>
    <row r="3" spans="1:12" ht="32.25" customHeight="1" x14ac:dyDescent="0.5">
      <c r="A3" s="40" t="s">
        <v>49</v>
      </c>
      <c r="B3" s="41" t="s">
        <v>2</v>
      </c>
      <c r="C3" s="43" t="s">
        <v>3</v>
      </c>
      <c r="D3" s="43" t="s">
        <v>4</v>
      </c>
      <c r="E3" s="45" t="s">
        <v>0</v>
      </c>
      <c r="F3" s="45"/>
      <c r="G3" s="3" t="s">
        <v>1</v>
      </c>
      <c r="H3" s="46" t="s">
        <v>38</v>
      </c>
      <c r="I3" s="48" t="s">
        <v>10</v>
      </c>
      <c r="J3" s="22" t="s">
        <v>41</v>
      </c>
      <c r="K3" s="45" t="s">
        <v>8</v>
      </c>
      <c r="L3" s="50"/>
    </row>
    <row r="4" spans="1:12" ht="73.5" customHeight="1" x14ac:dyDescent="0.5">
      <c r="A4" s="40"/>
      <c r="B4" s="42"/>
      <c r="C4" s="44"/>
      <c r="D4" s="44"/>
      <c r="E4" s="6" t="s">
        <v>5</v>
      </c>
      <c r="F4" s="6" t="s">
        <v>6</v>
      </c>
      <c r="G4" s="6" t="s">
        <v>7</v>
      </c>
      <c r="H4" s="47"/>
      <c r="I4" s="49"/>
      <c r="J4" s="6" t="s">
        <v>45</v>
      </c>
      <c r="K4" s="8" t="s">
        <v>46</v>
      </c>
      <c r="L4" s="16" t="s">
        <v>47</v>
      </c>
    </row>
    <row r="5" spans="1:12" ht="22.6" customHeight="1" thickBot="1" x14ac:dyDescent="0.55000000000000004">
      <c r="A5" s="40"/>
      <c r="B5" s="10">
        <v>157.25</v>
      </c>
      <c r="C5" s="11">
        <v>580</v>
      </c>
      <c r="D5" s="11">
        <v>580</v>
      </c>
      <c r="E5" s="11">
        <f>C5+D5</f>
        <v>1160</v>
      </c>
      <c r="F5" s="11">
        <f>E5/2</f>
        <v>580</v>
      </c>
      <c r="G5" s="12">
        <f>B5*F5</f>
        <v>91205</v>
      </c>
      <c r="H5" s="13">
        <v>10000</v>
      </c>
      <c r="I5" s="12">
        <f>G5+H5</f>
        <v>101205</v>
      </c>
      <c r="J5" s="17">
        <f>I5*0.7</f>
        <v>70843.5</v>
      </c>
      <c r="K5" s="18">
        <f>J5/1000</f>
        <v>70.843500000000006</v>
      </c>
      <c r="L5" s="19">
        <f>ROUNDDOWN(K5,2)</f>
        <v>70.84</v>
      </c>
    </row>
    <row r="6" spans="1:12" ht="5.25" customHeight="1" x14ac:dyDescent="0.5">
      <c r="C6" s="1"/>
    </row>
    <row r="7" spans="1:12" ht="5.25" customHeight="1" thickBot="1" x14ac:dyDescent="0.55000000000000004">
      <c r="B7" s="39"/>
      <c r="C7" s="39"/>
    </row>
    <row r="8" spans="1:12" ht="32.25" customHeight="1" x14ac:dyDescent="0.5">
      <c r="A8" s="40" t="s">
        <v>50</v>
      </c>
      <c r="B8" s="41" t="s">
        <v>2</v>
      </c>
      <c r="C8" s="56" t="s">
        <v>11</v>
      </c>
      <c r="D8" s="56"/>
      <c r="E8" s="56"/>
      <c r="F8" s="57"/>
      <c r="G8" s="3" t="s">
        <v>15</v>
      </c>
      <c r="H8" s="46" t="s">
        <v>39</v>
      </c>
      <c r="I8" s="48" t="s">
        <v>18</v>
      </c>
      <c r="J8" s="22" t="s">
        <v>41</v>
      </c>
      <c r="K8" s="45" t="s">
        <v>11</v>
      </c>
      <c r="L8" s="50"/>
    </row>
    <row r="9" spans="1:12" ht="73.5" customHeight="1" x14ac:dyDescent="0.5">
      <c r="A9" s="40"/>
      <c r="B9" s="42"/>
      <c r="C9" s="4" t="s">
        <v>12</v>
      </c>
      <c r="D9" s="5" t="s">
        <v>13</v>
      </c>
      <c r="E9" s="6" t="s">
        <v>14</v>
      </c>
      <c r="F9" s="58"/>
      <c r="G9" s="6" t="s">
        <v>16</v>
      </c>
      <c r="H9" s="47"/>
      <c r="I9" s="49"/>
      <c r="J9" s="6" t="s">
        <v>40</v>
      </c>
      <c r="K9" s="8" t="s">
        <v>75</v>
      </c>
      <c r="L9" s="9" t="s">
        <v>48</v>
      </c>
    </row>
    <row r="10" spans="1:12" ht="22.6" customHeight="1" thickBot="1" x14ac:dyDescent="0.55000000000000004">
      <c r="A10" s="40"/>
      <c r="B10" s="10">
        <f>B5</f>
        <v>157.25</v>
      </c>
      <c r="C10" s="11">
        <v>362</v>
      </c>
      <c r="D10" s="11">
        <v>87</v>
      </c>
      <c r="E10" s="11">
        <f>C10+D10</f>
        <v>449</v>
      </c>
      <c r="F10" s="59"/>
      <c r="G10" s="12">
        <f>B10*E10</f>
        <v>70605.25</v>
      </c>
      <c r="H10" s="13">
        <v>15000</v>
      </c>
      <c r="I10" s="12">
        <f>G10+H10</f>
        <v>85605.25</v>
      </c>
      <c r="J10" s="12">
        <f>I10*0.3</f>
        <v>25681.575000000001</v>
      </c>
      <c r="K10" s="14">
        <f>J10/1000</f>
        <v>25.681575000000002</v>
      </c>
      <c r="L10" s="15">
        <f>ROUNDDOWN(K10,2)</f>
        <v>25.68</v>
      </c>
    </row>
    <row r="11" spans="1:12" ht="9" customHeight="1" thickBot="1" x14ac:dyDescent="0.55000000000000004"/>
    <row r="12" spans="1:12" ht="18.8" customHeight="1" thickBot="1" x14ac:dyDescent="0.55000000000000004">
      <c r="C12" s="60" t="s">
        <v>27</v>
      </c>
      <c r="D12" s="61"/>
      <c r="E12" s="61" t="s">
        <v>11</v>
      </c>
      <c r="F12" s="61"/>
      <c r="G12" s="61" t="s">
        <v>42</v>
      </c>
      <c r="H12" s="62"/>
    </row>
    <row r="13" spans="1:12" ht="18.8" customHeight="1" thickBot="1" x14ac:dyDescent="0.55000000000000004">
      <c r="C13" s="51">
        <f>L5</f>
        <v>70.84</v>
      </c>
      <c r="D13" s="52"/>
      <c r="E13" s="53">
        <f>L10</f>
        <v>25.68</v>
      </c>
      <c r="F13" s="52"/>
      <c r="G13" s="54">
        <f>C13+E13</f>
        <v>96.52000000000001</v>
      </c>
      <c r="H13" s="55"/>
    </row>
    <row r="14" spans="1:12" ht="9" customHeight="1" thickBot="1" x14ac:dyDescent="0.55000000000000004"/>
    <row r="15" spans="1:12" ht="18.8" customHeight="1" thickBot="1" x14ac:dyDescent="0.55000000000000004">
      <c r="C15" s="60" t="s">
        <v>28</v>
      </c>
      <c r="D15" s="61"/>
      <c r="E15" s="61" t="s">
        <v>29</v>
      </c>
      <c r="F15" s="61"/>
      <c r="G15" s="61" t="s">
        <v>43</v>
      </c>
      <c r="H15" s="62"/>
    </row>
    <row r="16" spans="1:12" ht="18.8" customHeight="1" thickBot="1" x14ac:dyDescent="0.55000000000000004">
      <c r="C16" s="51">
        <f>G13</f>
        <v>96.52000000000001</v>
      </c>
      <c r="D16" s="52"/>
      <c r="E16" s="52">
        <v>79</v>
      </c>
      <c r="F16" s="52"/>
      <c r="G16" s="54">
        <f>C16+E16</f>
        <v>175.52</v>
      </c>
      <c r="H16" s="55"/>
    </row>
    <row r="17" spans="2:11" ht="9" customHeight="1" thickBot="1" x14ac:dyDescent="0.55000000000000004"/>
    <row r="18" spans="2:11" ht="17.2" customHeight="1" thickBot="1" x14ac:dyDescent="0.55000000000000004">
      <c r="C18" s="60" t="s">
        <v>30</v>
      </c>
      <c r="D18" s="61"/>
      <c r="E18" s="61" t="s">
        <v>31</v>
      </c>
      <c r="F18" s="61"/>
      <c r="G18" s="63" t="s">
        <v>44</v>
      </c>
      <c r="H18" s="64"/>
      <c r="I18" s="129" t="s">
        <v>60</v>
      </c>
      <c r="J18" s="130"/>
      <c r="K18" s="131"/>
    </row>
    <row r="19" spans="2:11" ht="18.8" customHeight="1" thickBot="1" x14ac:dyDescent="0.55000000000000004">
      <c r="C19" s="51">
        <f>G16</f>
        <v>175.52</v>
      </c>
      <c r="D19" s="52"/>
      <c r="E19" s="52">
        <v>2.0739999999999998</v>
      </c>
      <c r="F19" s="52"/>
      <c r="G19" s="68">
        <f>C19*E19</f>
        <v>364.02848</v>
      </c>
      <c r="H19" s="69"/>
      <c r="I19" s="135">
        <f>ROUNDDOWN(G19,0)</f>
        <v>364</v>
      </c>
      <c r="J19" s="136"/>
      <c r="K19" s="137"/>
    </row>
    <row r="20" spans="2:11" ht="9" customHeight="1" thickBot="1" x14ac:dyDescent="0.55000000000000004"/>
    <row r="21" spans="2:11" ht="18.8" customHeight="1" thickBot="1" x14ac:dyDescent="0.55000000000000004">
      <c r="C21" s="60" t="s">
        <v>36</v>
      </c>
      <c r="D21" s="61"/>
      <c r="E21" s="61" t="s">
        <v>32</v>
      </c>
      <c r="F21" s="64"/>
      <c r="G21" s="129" t="s">
        <v>61</v>
      </c>
      <c r="H21" s="130"/>
      <c r="I21" s="130"/>
      <c r="J21" s="130"/>
      <c r="K21" s="131"/>
    </row>
    <row r="22" spans="2:11" ht="19.899999999999999" thickBot="1" x14ac:dyDescent="0.55000000000000004">
      <c r="C22" s="73">
        <f>I19</f>
        <v>364</v>
      </c>
      <c r="D22" s="52"/>
      <c r="E22" s="52">
        <v>1.1000000000000001</v>
      </c>
      <c r="F22" s="74"/>
      <c r="G22" s="132">
        <f>C22*E22</f>
        <v>400.40000000000003</v>
      </c>
      <c r="H22" s="133"/>
      <c r="I22" s="133"/>
      <c r="J22" s="133"/>
      <c r="K22" s="134"/>
    </row>
    <row r="23" spans="2:11" ht="8.1999999999999993" customHeight="1" thickBot="1" x14ac:dyDescent="0.55000000000000004"/>
    <row r="24" spans="2:11" ht="20.3" customHeight="1" thickBot="1" x14ac:dyDescent="0.55000000000000004">
      <c r="B24" s="94" t="s">
        <v>95</v>
      </c>
      <c r="C24" s="97" t="s">
        <v>51</v>
      </c>
      <c r="D24" s="82"/>
      <c r="E24" s="85" t="s">
        <v>79</v>
      </c>
      <c r="F24" s="85"/>
      <c r="G24" s="85"/>
      <c r="H24" s="85" t="s">
        <v>96</v>
      </c>
      <c r="I24" s="85"/>
      <c r="J24" s="78" t="s">
        <v>63</v>
      </c>
      <c r="K24" s="79"/>
    </row>
    <row r="25" spans="2:11" ht="18.8" customHeight="1" thickBot="1" x14ac:dyDescent="0.55000000000000004">
      <c r="B25" s="95"/>
      <c r="C25" s="101"/>
      <c r="D25" s="102"/>
      <c r="E25" s="33"/>
      <c r="F25" s="31">
        <f>INT(H25*J25)</f>
        <v>25625</v>
      </c>
      <c r="G25" s="32" t="s">
        <v>89</v>
      </c>
      <c r="H25" s="142">
        <v>64</v>
      </c>
      <c r="I25" s="143"/>
      <c r="J25" s="81">
        <f>G22</f>
        <v>400.40000000000003</v>
      </c>
      <c r="K25" s="83"/>
    </row>
    <row r="26" spans="2:11" ht="19.899999999999999" thickBot="1" x14ac:dyDescent="0.55000000000000004">
      <c r="B26" s="95"/>
      <c r="C26" s="82" t="s">
        <v>52</v>
      </c>
      <c r="D26" s="125"/>
      <c r="E26" s="122">
        <v>4400</v>
      </c>
      <c r="F26" s="123"/>
      <c r="G26" s="108" t="s">
        <v>66</v>
      </c>
      <c r="H26" s="109"/>
      <c r="I26" s="23"/>
      <c r="J26" s="23"/>
      <c r="K26" s="23"/>
    </row>
    <row r="27" spans="2:11" ht="20.3" customHeight="1" thickBot="1" x14ac:dyDescent="0.55000000000000004">
      <c r="B27" s="96"/>
      <c r="C27" s="127" t="s">
        <v>56</v>
      </c>
      <c r="D27" s="127"/>
      <c r="E27" s="128">
        <f>F25+E26</f>
        <v>30025</v>
      </c>
      <c r="F27" s="128"/>
      <c r="G27" s="110" t="s">
        <v>90</v>
      </c>
      <c r="H27" s="110"/>
      <c r="I27" s="93"/>
    </row>
  </sheetData>
  <mergeCells count="57"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I8:I9"/>
    <mergeCell ref="K8:L8"/>
    <mergeCell ref="C12:D12"/>
    <mergeCell ref="E12:F12"/>
    <mergeCell ref="G12:H12"/>
    <mergeCell ref="C15:D15"/>
    <mergeCell ref="E15:F15"/>
    <mergeCell ref="G15:H15"/>
    <mergeCell ref="C16:D16"/>
    <mergeCell ref="E16:F16"/>
    <mergeCell ref="G16:H16"/>
    <mergeCell ref="C18:D18"/>
    <mergeCell ref="E18:F18"/>
    <mergeCell ref="G18:H18"/>
    <mergeCell ref="I18:K18"/>
    <mergeCell ref="C19:D19"/>
    <mergeCell ref="E19:F19"/>
    <mergeCell ref="G19:H19"/>
    <mergeCell ref="I19:K19"/>
    <mergeCell ref="C21:D21"/>
    <mergeCell ref="E21:F21"/>
    <mergeCell ref="G21:K21"/>
    <mergeCell ref="C22:D22"/>
    <mergeCell ref="E22:F22"/>
    <mergeCell ref="G22:K22"/>
    <mergeCell ref="J24:K24"/>
    <mergeCell ref="H25:I25"/>
    <mergeCell ref="J25:K25"/>
    <mergeCell ref="C26:D26"/>
    <mergeCell ref="E26:F26"/>
    <mergeCell ref="G26:H26"/>
    <mergeCell ref="C27:D27"/>
    <mergeCell ref="E27:F27"/>
    <mergeCell ref="G27:I27"/>
    <mergeCell ref="B24:B27"/>
    <mergeCell ref="C24:D25"/>
    <mergeCell ref="E24:G24"/>
    <mergeCell ref="H24:I24"/>
  </mergeCells>
  <phoneticPr fontId="1"/>
  <pageMargins left="0" right="0" top="0" bottom="0" header="0.31496062992125984" footer="0.31496062992125984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L15" sqref="L15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8" t="s">
        <v>93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9" customHeight="1" thickBot="1" x14ac:dyDescent="0.55000000000000004">
      <c r="B2" s="39"/>
      <c r="C2" s="39"/>
    </row>
    <row r="3" spans="1:12" ht="32.25" customHeight="1" x14ac:dyDescent="0.5">
      <c r="A3" s="40" t="s">
        <v>49</v>
      </c>
      <c r="B3" s="41" t="s">
        <v>2</v>
      </c>
      <c r="C3" s="43" t="s">
        <v>3</v>
      </c>
      <c r="D3" s="43" t="s">
        <v>4</v>
      </c>
      <c r="E3" s="45" t="s">
        <v>0</v>
      </c>
      <c r="F3" s="45"/>
      <c r="G3" s="3" t="s">
        <v>1</v>
      </c>
      <c r="H3" s="46" t="s">
        <v>38</v>
      </c>
      <c r="I3" s="48" t="s">
        <v>10</v>
      </c>
      <c r="J3" s="22" t="s">
        <v>41</v>
      </c>
      <c r="K3" s="45" t="s">
        <v>8</v>
      </c>
      <c r="L3" s="50"/>
    </row>
    <row r="4" spans="1:12" ht="73.5" customHeight="1" x14ac:dyDescent="0.5">
      <c r="A4" s="40"/>
      <c r="B4" s="42"/>
      <c r="C4" s="44"/>
      <c r="D4" s="44"/>
      <c r="E4" s="6" t="s">
        <v>5</v>
      </c>
      <c r="F4" s="6" t="s">
        <v>6</v>
      </c>
      <c r="G4" s="6" t="s">
        <v>7</v>
      </c>
      <c r="H4" s="47"/>
      <c r="I4" s="49"/>
      <c r="J4" s="6" t="s">
        <v>45</v>
      </c>
      <c r="K4" s="8" t="s">
        <v>46</v>
      </c>
      <c r="L4" s="16" t="s">
        <v>47</v>
      </c>
    </row>
    <row r="5" spans="1:12" ht="22.6" customHeight="1" thickBot="1" x14ac:dyDescent="0.55000000000000004">
      <c r="A5" s="40"/>
      <c r="B5" s="10">
        <v>158.88999999999999</v>
      </c>
      <c r="C5" s="11">
        <v>580</v>
      </c>
      <c r="D5" s="11">
        <v>580</v>
      </c>
      <c r="E5" s="11">
        <f>C5+D5</f>
        <v>1160</v>
      </c>
      <c r="F5" s="11">
        <f>E5/2</f>
        <v>580</v>
      </c>
      <c r="G5" s="12">
        <f>B5*F5</f>
        <v>92156.2</v>
      </c>
      <c r="H5" s="13">
        <v>9900</v>
      </c>
      <c r="I5" s="12">
        <f>G5+H5</f>
        <v>102056.2</v>
      </c>
      <c r="J5" s="17">
        <f>I5*0.7</f>
        <v>71439.34</v>
      </c>
      <c r="K5" s="18">
        <f>J5/1000</f>
        <v>71.439340000000001</v>
      </c>
      <c r="L5" s="19">
        <f>ROUNDDOWN(K5,2)</f>
        <v>71.430000000000007</v>
      </c>
    </row>
    <row r="6" spans="1:12" ht="5.25" customHeight="1" x14ac:dyDescent="0.5">
      <c r="C6" s="1"/>
    </row>
    <row r="7" spans="1:12" ht="5.25" customHeight="1" thickBot="1" x14ac:dyDescent="0.55000000000000004">
      <c r="B7" s="39"/>
      <c r="C7" s="39"/>
    </row>
    <row r="8" spans="1:12" ht="32.25" customHeight="1" x14ac:dyDescent="0.5">
      <c r="A8" s="40" t="s">
        <v>50</v>
      </c>
      <c r="B8" s="41" t="s">
        <v>2</v>
      </c>
      <c r="C8" s="56" t="s">
        <v>11</v>
      </c>
      <c r="D8" s="56"/>
      <c r="E8" s="56"/>
      <c r="F8" s="57"/>
      <c r="G8" s="3" t="s">
        <v>15</v>
      </c>
      <c r="H8" s="46" t="s">
        <v>39</v>
      </c>
      <c r="I8" s="48" t="s">
        <v>18</v>
      </c>
      <c r="J8" s="22" t="s">
        <v>41</v>
      </c>
      <c r="K8" s="45" t="s">
        <v>11</v>
      </c>
      <c r="L8" s="50"/>
    </row>
    <row r="9" spans="1:12" ht="73.5" customHeight="1" x14ac:dyDescent="0.5">
      <c r="A9" s="40"/>
      <c r="B9" s="42"/>
      <c r="C9" s="4" t="s">
        <v>12</v>
      </c>
      <c r="D9" s="5" t="s">
        <v>13</v>
      </c>
      <c r="E9" s="6" t="s">
        <v>14</v>
      </c>
      <c r="F9" s="58"/>
      <c r="G9" s="6" t="s">
        <v>16</v>
      </c>
      <c r="H9" s="47"/>
      <c r="I9" s="49"/>
      <c r="J9" s="6" t="s">
        <v>40</v>
      </c>
      <c r="K9" s="8" t="s">
        <v>75</v>
      </c>
      <c r="L9" s="9" t="s">
        <v>48</v>
      </c>
    </row>
    <row r="10" spans="1:12" ht="22.6" customHeight="1" thickBot="1" x14ac:dyDescent="0.55000000000000004">
      <c r="A10" s="40"/>
      <c r="B10" s="10">
        <f>B5</f>
        <v>158.88999999999999</v>
      </c>
      <c r="C10" s="11">
        <v>395</v>
      </c>
      <c r="D10" s="11">
        <v>87</v>
      </c>
      <c r="E10" s="11">
        <f>C10+D10</f>
        <v>482</v>
      </c>
      <c r="F10" s="59"/>
      <c r="G10" s="12">
        <f>B10*E10</f>
        <v>76584.98</v>
      </c>
      <c r="H10" s="13">
        <v>14850</v>
      </c>
      <c r="I10" s="12">
        <f>G10+H10</f>
        <v>91434.98</v>
      </c>
      <c r="J10" s="12">
        <f>I10*0.3</f>
        <v>27430.493999999999</v>
      </c>
      <c r="K10" s="14">
        <f>J10/1000</f>
        <v>27.430493999999999</v>
      </c>
      <c r="L10" s="15">
        <f>ROUNDDOWN(K10,2)</f>
        <v>27.43</v>
      </c>
    </row>
    <row r="11" spans="1:12" ht="9" customHeight="1" thickBot="1" x14ac:dyDescent="0.55000000000000004"/>
    <row r="12" spans="1:12" ht="18.8" customHeight="1" thickBot="1" x14ac:dyDescent="0.55000000000000004">
      <c r="C12" s="60" t="s">
        <v>27</v>
      </c>
      <c r="D12" s="61"/>
      <c r="E12" s="61" t="s">
        <v>11</v>
      </c>
      <c r="F12" s="61"/>
      <c r="G12" s="61" t="s">
        <v>42</v>
      </c>
      <c r="H12" s="62"/>
    </row>
    <row r="13" spans="1:12" ht="18.8" customHeight="1" thickBot="1" x14ac:dyDescent="0.55000000000000004">
      <c r="C13" s="51">
        <f>L5</f>
        <v>71.430000000000007</v>
      </c>
      <c r="D13" s="52"/>
      <c r="E13" s="53">
        <f>L10</f>
        <v>27.43</v>
      </c>
      <c r="F13" s="52"/>
      <c r="G13" s="54">
        <f>C13+E13</f>
        <v>98.860000000000014</v>
      </c>
      <c r="H13" s="55"/>
    </row>
    <row r="14" spans="1:12" ht="9" customHeight="1" thickBot="1" x14ac:dyDescent="0.55000000000000004"/>
    <row r="15" spans="1:12" ht="18.8" customHeight="1" thickBot="1" x14ac:dyDescent="0.55000000000000004">
      <c r="C15" s="60" t="s">
        <v>28</v>
      </c>
      <c r="D15" s="61"/>
      <c r="E15" s="61" t="s">
        <v>29</v>
      </c>
      <c r="F15" s="61"/>
      <c r="G15" s="61" t="s">
        <v>43</v>
      </c>
      <c r="H15" s="62"/>
    </row>
    <row r="16" spans="1:12" ht="18.8" customHeight="1" thickBot="1" x14ac:dyDescent="0.55000000000000004">
      <c r="C16" s="51">
        <f>G13</f>
        <v>98.860000000000014</v>
      </c>
      <c r="D16" s="52"/>
      <c r="E16" s="52">
        <v>79</v>
      </c>
      <c r="F16" s="52"/>
      <c r="G16" s="54">
        <f>C16+E16</f>
        <v>177.86</v>
      </c>
      <c r="H16" s="55"/>
    </row>
    <row r="17" spans="2:11" ht="9" customHeight="1" thickBot="1" x14ac:dyDescent="0.55000000000000004"/>
    <row r="18" spans="2:11" ht="17.2" customHeight="1" thickBot="1" x14ac:dyDescent="0.55000000000000004">
      <c r="C18" s="60" t="s">
        <v>30</v>
      </c>
      <c r="D18" s="61"/>
      <c r="E18" s="61" t="s">
        <v>31</v>
      </c>
      <c r="F18" s="61"/>
      <c r="G18" s="63" t="s">
        <v>44</v>
      </c>
      <c r="H18" s="64"/>
      <c r="I18" s="129" t="s">
        <v>60</v>
      </c>
      <c r="J18" s="130"/>
      <c r="K18" s="131"/>
    </row>
    <row r="19" spans="2:11" ht="18.8" customHeight="1" thickBot="1" x14ac:dyDescent="0.55000000000000004">
      <c r="C19" s="51">
        <f>G16</f>
        <v>177.86</v>
      </c>
      <c r="D19" s="52"/>
      <c r="E19" s="52">
        <v>2.0739999999999998</v>
      </c>
      <c r="F19" s="52"/>
      <c r="G19" s="68">
        <f>C19*E19</f>
        <v>368.88164</v>
      </c>
      <c r="H19" s="69"/>
      <c r="I19" s="135">
        <f>ROUNDDOWN(G19,0)</f>
        <v>368</v>
      </c>
      <c r="J19" s="136"/>
      <c r="K19" s="137"/>
    </row>
    <row r="20" spans="2:11" ht="9" customHeight="1" thickBot="1" x14ac:dyDescent="0.55000000000000004"/>
    <row r="21" spans="2:11" ht="18.8" customHeight="1" thickBot="1" x14ac:dyDescent="0.55000000000000004">
      <c r="C21" s="60" t="s">
        <v>36</v>
      </c>
      <c r="D21" s="61"/>
      <c r="E21" s="61" t="s">
        <v>32</v>
      </c>
      <c r="F21" s="64"/>
      <c r="G21" s="129" t="s">
        <v>61</v>
      </c>
      <c r="H21" s="130"/>
      <c r="I21" s="130"/>
      <c r="J21" s="130"/>
      <c r="K21" s="131"/>
    </row>
    <row r="22" spans="2:11" ht="19.899999999999999" thickBot="1" x14ac:dyDescent="0.55000000000000004">
      <c r="C22" s="73">
        <f>I19</f>
        <v>368</v>
      </c>
      <c r="D22" s="52"/>
      <c r="E22" s="52">
        <v>1.1000000000000001</v>
      </c>
      <c r="F22" s="74"/>
      <c r="G22" s="132">
        <f>C22*E22</f>
        <v>404.8</v>
      </c>
      <c r="H22" s="133"/>
      <c r="I22" s="133"/>
      <c r="J22" s="133"/>
      <c r="K22" s="134"/>
    </row>
    <row r="23" spans="2:11" ht="8.1999999999999993" customHeight="1" thickBot="1" x14ac:dyDescent="0.55000000000000004"/>
    <row r="24" spans="2:11" ht="20.3" customHeight="1" thickBot="1" x14ac:dyDescent="0.55000000000000004">
      <c r="B24" s="94" t="s">
        <v>92</v>
      </c>
      <c r="C24" s="97" t="s">
        <v>51</v>
      </c>
      <c r="D24" s="82"/>
      <c r="E24" s="85" t="s">
        <v>79</v>
      </c>
      <c r="F24" s="85"/>
      <c r="G24" s="85"/>
      <c r="H24" s="85" t="s">
        <v>91</v>
      </c>
      <c r="I24" s="85"/>
      <c r="J24" s="78" t="s">
        <v>63</v>
      </c>
      <c r="K24" s="79"/>
    </row>
    <row r="25" spans="2:11" ht="18.8" customHeight="1" thickBot="1" x14ac:dyDescent="0.55000000000000004">
      <c r="B25" s="95"/>
      <c r="C25" s="101"/>
      <c r="D25" s="102"/>
      <c r="E25" s="33"/>
      <c r="F25" s="31">
        <f>INT(H25*J25)</f>
        <v>173821</v>
      </c>
      <c r="G25" s="32" t="s">
        <v>89</v>
      </c>
      <c r="H25" s="111">
        <v>429.4</v>
      </c>
      <c r="I25" s="112"/>
      <c r="J25" s="81">
        <f>G22</f>
        <v>404.8</v>
      </c>
      <c r="K25" s="83"/>
    </row>
    <row r="26" spans="2:11" ht="19.899999999999999" thickBot="1" x14ac:dyDescent="0.55000000000000004">
      <c r="B26" s="95"/>
      <c r="C26" s="82" t="s">
        <v>52</v>
      </c>
      <c r="D26" s="125"/>
      <c r="E26" s="122">
        <v>4400</v>
      </c>
      <c r="F26" s="123"/>
      <c r="G26" s="108" t="s">
        <v>66</v>
      </c>
      <c r="H26" s="109"/>
      <c r="I26" s="23"/>
      <c r="J26" s="23"/>
      <c r="K26" s="23"/>
    </row>
    <row r="27" spans="2:11" ht="20.3" customHeight="1" thickBot="1" x14ac:dyDescent="0.55000000000000004">
      <c r="B27" s="96"/>
      <c r="C27" s="127" t="s">
        <v>56</v>
      </c>
      <c r="D27" s="127"/>
      <c r="E27" s="128">
        <f>F25+E26</f>
        <v>178221</v>
      </c>
      <c r="F27" s="128"/>
      <c r="G27" s="110" t="s">
        <v>90</v>
      </c>
      <c r="H27" s="110"/>
      <c r="I27" s="93"/>
    </row>
  </sheetData>
  <mergeCells count="57"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I8:I9"/>
    <mergeCell ref="K8:L8"/>
    <mergeCell ref="C12:D12"/>
    <mergeCell ref="E12:F12"/>
    <mergeCell ref="G12:H12"/>
    <mergeCell ref="C15:D15"/>
    <mergeCell ref="E15:F15"/>
    <mergeCell ref="G15:H15"/>
    <mergeCell ref="C16:D16"/>
    <mergeCell ref="E16:F16"/>
    <mergeCell ref="G16:H16"/>
    <mergeCell ref="C18:D18"/>
    <mergeCell ref="E18:F18"/>
    <mergeCell ref="G18:H18"/>
    <mergeCell ref="I18:K18"/>
    <mergeCell ref="C19:D19"/>
    <mergeCell ref="E19:F19"/>
    <mergeCell ref="G19:H19"/>
    <mergeCell ref="I19:K19"/>
    <mergeCell ref="C21:D21"/>
    <mergeCell ref="E21:F21"/>
    <mergeCell ref="G21:K21"/>
    <mergeCell ref="C22:D22"/>
    <mergeCell ref="E22:F22"/>
    <mergeCell ref="G22:K22"/>
    <mergeCell ref="J24:K24"/>
    <mergeCell ref="H25:I25"/>
    <mergeCell ref="J25:K25"/>
    <mergeCell ref="C26:D26"/>
    <mergeCell ref="E26:F26"/>
    <mergeCell ref="G26:H26"/>
    <mergeCell ref="C27:D27"/>
    <mergeCell ref="E27:F27"/>
    <mergeCell ref="G27:I27"/>
    <mergeCell ref="B24:B27"/>
    <mergeCell ref="C24:D25"/>
    <mergeCell ref="E24:G24"/>
    <mergeCell ref="H24:I24"/>
  </mergeCells>
  <phoneticPr fontId="1"/>
  <pageMargins left="0" right="0" top="0" bottom="0" header="0.31496062992125984" footer="0.31496062992125984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4" workbookViewId="0">
      <selection activeCell="G26" sqref="G26:H26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8" t="s">
        <v>97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9" customHeight="1" thickBot="1" x14ac:dyDescent="0.55000000000000004">
      <c r="B2" s="39"/>
      <c r="C2" s="39"/>
    </row>
    <row r="3" spans="1:12" ht="32.25" customHeight="1" x14ac:dyDescent="0.5">
      <c r="A3" s="40" t="s">
        <v>49</v>
      </c>
      <c r="B3" s="41" t="s">
        <v>2</v>
      </c>
      <c r="C3" s="43" t="s">
        <v>3</v>
      </c>
      <c r="D3" s="43" t="s">
        <v>4</v>
      </c>
      <c r="E3" s="45" t="s">
        <v>0</v>
      </c>
      <c r="F3" s="45"/>
      <c r="G3" s="3" t="s">
        <v>1</v>
      </c>
      <c r="H3" s="46" t="s">
        <v>38</v>
      </c>
      <c r="I3" s="48" t="s">
        <v>10</v>
      </c>
      <c r="J3" s="22" t="s">
        <v>41</v>
      </c>
      <c r="K3" s="45" t="s">
        <v>8</v>
      </c>
      <c r="L3" s="50"/>
    </row>
    <row r="4" spans="1:12" ht="73.5" customHeight="1" x14ac:dyDescent="0.5">
      <c r="A4" s="40"/>
      <c r="B4" s="42"/>
      <c r="C4" s="44"/>
      <c r="D4" s="44"/>
      <c r="E4" s="6" t="s">
        <v>5</v>
      </c>
      <c r="F4" s="6" t="s">
        <v>6</v>
      </c>
      <c r="G4" s="6" t="s">
        <v>7</v>
      </c>
      <c r="H4" s="47"/>
      <c r="I4" s="49"/>
      <c r="J4" s="6" t="s">
        <v>45</v>
      </c>
      <c r="K4" s="8" t="s">
        <v>46</v>
      </c>
      <c r="L4" s="16" t="s">
        <v>47</v>
      </c>
    </row>
    <row r="5" spans="1:12" ht="22.6" customHeight="1" thickBot="1" x14ac:dyDescent="0.55000000000000004">
      <c r="A5" s="40"/>
      <c r="B5" s="10">
        <v>159.16</v>
      </c>
      <c r="C5" s="11">
        <v>580</v>
      </c>
      <c r="D5" s="11">
        <v>590</v>
      </c>
      <c r="E5" s="11">
        <f>C5+D5</f>
        <v>1170</v>
      </c>
      <c r="F5" s="11">
        <f>E5/2</f>
        <v>585</v>
      </c>
      <c r="G5" s="12">
        <f>B5*F5</f>
        <v>93108.599999999991</v>
      </c>
      <c r="H5" s="13">
        <v>9600</v>
      </c>
      <c r="I5" s="12">
        <f>G5+H5</f>
        <v>102708.59999999999</v>
      </c>
      <c r="J5" s="17">
        <f>I5*0.7</f>
        <v>71896.01999999999</v>
      </c>
      <c r="K5" s="18">
        <f>J5/1000</f>
        <v>71.896019999999993</v>
      </c>
      <c r="L5" s="19">
        <f>ROUNDDOWN(K5,2)</f>
        <v>71.89</v>
      </c>
    </row>
    <row r="6" spans="1:12" ht="5.25" customHeight="1" x14ac:dyDescent="0.5">
      <c r="C6" s="1"/>
    </row>
    <row r="7" spans="1:12" ht="5.25" customHeight="1" thickBot="1" x14ac:dyDescent="0.55000000000000004">
      <c r="B7" s="39"/>
      <c r="C7" s="39"/>
    </row>
    <row r="8" spans="1:12" ht="32.25" customHeight="1" x14ac:dyDescent="0.5">
      <c r="A8" s="40" t="s">
        <v>50</v>
      </c>
      <c r="B8" s="41" t="s">
        <v>2</v>
      </c>
      <c r="C8" s="56" t="s">
        <v>11</v>
      </c>
      <c r="D8" s="56"/>
      <c r="E8" s="56"/>
      <c r="F8" s="57"/>
      <c r="G8" s="3" t="s">
        <v>15</v>
      </c>
      <c r="H8" s="46" t="s">
        <v>39</v>
      </c>
      <c r="I8" s="48" t="s">
        <v>18</v>
      </c>
      <c r="J8" s="22" t="s">
        <v>41</v>
      </c>
      <c r="K8" s="45" t="s">
        <v>11</v>
      </c>
      <c r="L8" s="50"/>
    </row>
    <row r="9" spans="1:12" ht="73.5" customHeight="1" x14ac:dyDescent="0.5">
      <c r="A9" s="40"/>
      <c r="B9" s="42"/>
      <c r="C9" s="4" t="s">
        <v>12</v>
      </c>
      <c r="D9" s="5" t="s">
        <v>13</v>
      </c>
      <c r="E9" s="6" t="s">
        <v>14</v>
      </c>
      <c r="F9" s="58"/>
      <c r="G9" s="6" t="s">
        <v>16</v>
      </c>
      <c r="H9" s="47"/>
      <c r="I9" s="49"/>
      <c r="J9" s="6" t="s">
        <v>40</v>
      </c>
      <c r="K9" s="8" t="s">
        <v>75</v>
      </c>
      <c r="L9" s="9" t="s">
        <v>48</v>
      </c>
    </row>
    <row r="10" spans="1:12" ht="22.6" customHeight="1" thickBot="1" x14ac:dyDescent="0.55000000000000004">
      <c r="A10" s="40"/>
      <c r="B10" s="10">
        <f>B5</f>
        <v>159.16</v>
      </c>
      <c r="C10" s="11">
        <v>416</v>
      </c>
      <c r="D10" s="11">
        <v>87</v>
      </c>
      <c r="E10" s="11">
        <f>C10+D10</f>
        <v>503</v>
      </c>
      <c r="F10" s="59"/>
      <c r="G10" s="12">
        <f>B10*E10</f>
        <v>80057.48</v>
      </c>
      <c r="H10" s="13">
        <v>14400</v>
      </c>
      <c r="I10" s="12">
        <f>G10+H10</f>
        <v>94457.48</v>
      </c>
      <c r="J10" s="12">
        <f>I10*0.3</f>
        <v>28337.243999999999</v>
      </c>
      <c r="K10" s="14">
        <f>J10/1000</f>
        <v>28.337243999999998</v>
      </c>
      <c r="L10" s="15">
        <f>ROUNDDOWN(K10,2)</f>
        <v>28.33</v>
      </c>
    </row>
    <row r="11" spans="1:12" ht="9" customHeight="1" thickBot="1" x14ac:dyDescent="0.55000000000000004"/>
    <row r="12" spans="1:12" ht="18.8" customHeight="1" thickBot="1" x14ac:dyDescent="0.55000000000000004">
      <c r="C12" s="60" t="s">
        <v>27</v>
      </c>
      <c r="D12" s="61"/>
      <c r="E12" s="61" t="s">
        <v>11</v>
      </c>
      <c r="F12" s="61"/>
      <c r="G12" s="61" t="s">
        <v>42</v>
      </c>
      <c r="H12" s="62"/>
    </row>
    <row r="13" spans="1:12" ht="18.8" customHeight="1" thickBot="1" x14ac:dyDescent="0.55000000000000004">
      <c r="C13" s="51">
        <f>L5</f>
        <v>71.89</v>
      </c>
      <c r="D13" s="52"/>
      <c r="E13" s="53">
        <f>L10</f>
        <v>28.33</v>
      </c>
      <c r="F13" s="52"/>
      <c r="G13" s="54">
        <f>C13+E13</f>
        <v>100.22</v>
      </c>
      <c r="H13" s="55"/>
    </row>
    <row r="14" spans="1:12" ht="9" customHeight="1" thickBot="1" x14ac:dyDescent="0.55000000000000004"/>
    <row r="15" spans="1:12" ht="18.8" customHeight="1" thickBot="1" x14ac:dyDescent="0.55000000000000004">
      <c r="C15" s="60" t="s">
        <v>28</v>
      </c>
      <c r="D15" s="61"/>
      <c r="E15" s="61" t="s">
        <v>29</v>
      </c>
      <c r="F15" s="61"/>
      <c r="G15" s="61" t="s">
        <v>43</v>
      </c>
      <c r="H15" s="62"/>
    </row>
    <row r="16" spans="1:12" ht="18.8" customHeight="1" thickBot="1" x14ac:dyDescent="0.55000000000000004">
      <c r="C16" s="51">
        <f>G13</f>
        <v>100.22</v>
      </c>
      <c r="D16" s="52"/>
      <c r="E16" s="52">
        <v>79</v>
      </c>
      <c r="F16" s="52"/>
      <c r="G16" s="54">
        <f>C16+E16</f>
        <v>179.22</v>
      </c>
      <c r="H16" s="55"/>
    </row>
    <row r="17" spans="2:11" ht="9" customHeight="1" thickBot="1" x14ac:dyDescent="0.55000000000000004"/>
    <row r="18" spans="2:11" ht="17.2" customHeight="1" thickBot="1" x14ac:dyDescent="0.55000000000000004">
      <c r="C18" s="60" t="s">
        <v>30</v>
      </c>
      <c r="D18" s="61"/>
      <c r="E18" s="61" t="s">
        <v>31</v>
      </c>
      <c r="F18" s="61"/>
      <c r="G18" s="63" t="s">
        <v>44</v>
      </c>
      <c r="H18" s="64"/>
      <c r="I18" s="129" t="s">
        <v>60</v>
      </c>
      <c r="J18" s="130"/>
      <c r="K18" s="131"/>
    </row>
    <row r="19" spans="2:11" ht="18.8" customHeight="1" thickBot="1" x14ac:dyDescent="0.55000000000000004">
      <c r="C19" s="51">
        <f>G16</f>
        <v>179.22</v>
      </c>
      <c r="D19" s="52"/>
      <c r="E19" s="52">
        <v>2.0739999999999998</v>
      </c>
      <c r="F19" s="52"/>
      <c r="G19" s="68">
        <f>C19*E19</f>
        <v>371.70227999999997</v>
      </c>
      <c r="H19" s="69"/>
      <c r="I19" s="135">
        <f>ROUNDDOWN(G19,0)</f>
        <v>371</v>
      </c>
      <c r="J19" s="136"/>
      <c r="K19" s="137"/>
    </row>
    <row r="20" spans="2:11" ht="9" customHeight="1" thickBot="1" x14ac:dyDescent="0.55000000000000004"/>
    <row r="21" spans="2:11" ht="18.8" customHeight="1" thickBot="1" x14ac:dyDescent="0.55000000000000004">
      <c r="C21" s="60" t="s">
        <v>36</v>
      </c>
      <c r="D21" s="61"/>
      <c r="E21" s="61" t="s">
        <v>32</v>
      </c>
      <c r="F21" s="64"/>
      <c r="G21" s="129" t="s">
        <v>61</v>
      </c>
      <c r="H21" s="130"/>
      <c r="I21" s="130"/>
      <c r="J21" s="130"/>
      <c r="K21" s="131"/>
    </row>
    <row r="22" spans="2:11" ht="19.899999999999999" thickBot="1" x14ac:dyDescent="0.55000000000000004">
      <c r="C22" s="73">
        <f>I19</f>
        <v>371</v>
      </c>
      <c r="D22" s="52"/>
      <c r="E22" s="52">
        <v>1.1000000000000001</v>
      </c>
      <c r="F22" s="74"/>
      <c r="G22" s="132">
        <f>C22*E22</f>
        <v>408.1</v>
      </c>
      <c r="H22" s="133"/>
      <c r="I22" s="133"/>
      <c r="J22" s="133"/>
      <c r="K22" s="134"/>
    </row>
    <row r="23" spans="2:11" ht="8.1999999999999993" customHeight="1" thickBot="1" x14ac:dyDescent="0.55000000000000004"/>
    <row r="24" spans="2:11" ht="20.3" customHeight="1" thickBot="1" x14ac:dyDescent="0.55000000000000004">
      <c r="B24" s="94" t="s">
        <v>99</v>
      </c>
      <c r="C24" s="97" t="s">
        <v>51</v>
      </c>
      <c r="D24" s="82"/>
      <c r="E24" s="85" t="s">
        <v>79</v>
      </c>
      <c r="F24" s="85"/>
      <c r="G24" s="85"/>
      <c r="H24" s="85" t="s">
        <v>98</v>
      </c>
      <c r="I24" s="85"/>
      <c r="J24" s="78" t="s">
        <v>63</v>
      </c>
      <c r="K24" s="79"/>
    </row>
    <row r="25" spans="2:11" ht="18.8" customHeight="1" thickBot="1" x14ac:dyDescent="0.55000000000000004">
      <c r="B25" s="95"/>
      <c r="C25" s="101"/>
      <c r="D25" s="102"/>
      <c r="E25" s="33"/>
      <c r="F25" s="31">
        <f>INT(H25*J25)</f>
        <v>211273</v>
      </c>
      <c r="G25" s="32" t="s">
        <v>89</v>
      </c>
      <c r="H25" s="111">
        <v>517.70000000000005</v>
      </c>
      <c r="I25" s="112"/>
      <c r="J25" s="81">
        <f>G22</f>
        <v>408.1</v>
      </c>
      <c r="K25" s="83"/>
    </row>
    <row r="26" spans="2:11" ht="19.899999999999999" thickBot="1" x14ac:dyDescent="0.55000000000000004">
      <c r="B26" s="95"/>
      <c r="C26" s="82" t="s">
        <v>52</v>
      </c>
      <c r="D26" s="125"/>
      <c r="E26" s="122">
        <v>4400</v>
      </c>
      <c r="F26" s="123"/>
      <c r="G26" s="108" t="s">
        <v>66</v>
      </c>
      <c r="H26" s="109"/>
      <c r="I26" s="23"/>
      <c r="J26" s="23"/>
      <c r="K26" s="23"/>
    </row>
    <row r="27" spans="2:11" ht="20.3" customHeight="1" thickBot="1" x14ac:dyDescent="0.55000000000000004">
      <c r="B27" s="96"/>
      <c r="C27" s="127" t="s">
        <v>56</v>
      </c>
      <c r="D27" s="127"/>
      <c r="E27" s="128">
        <f>F25+E26</f>
        <v>215673</v>
      </c>
      <c r="F27" s="128"/>
      <c r="G27" s="110" t="s">
        <v>90</v>
      </c>
      <c r="H27" s="110"/>
      <c r="I27" s="93"/>
    </row>
  </sheetData>
  <mergeCells count="57">
    <mergeCell ref="C27:D27"/>
    <mergeCell ref="E27:F27"/>
    <mergeCell ref="G27:I27"/>
    <mergeCell ref="B24:B27"/>
    <mergeCell ref="C24:D25"/>
    <mergeCell ref="E24:G24"/>
    <mergeCell ref="H24:I24"/>
    <mergeCell ref="J24:K24"/>
    <mergeCell ref="H25:I25"/>
    <mergeCell ref="J25:K25"/>
    <mergeCell ref="C26:D26"/>
    <mergeCell ref="E26:F26"/>
    <mergeCell ref="G26:H26"/>
    <mergeCell ref="C21:D21"/>
    <mergeCell ref="E21:F21"/>
    <mergeCell ref="G21:K21"/>
    <mergeCell ref="C22:D22"/>
    <mergeCell ref="E22:F22"/>
    <mergeCell ref="G22:K22"/>
    <mergeCell ref="C18:D18"/>
    <mergeCell ref="E18:F18"/>
    <mergeCell ref="G18:H18"/>
    <mergeCell ref="I18:K18"/>
    <mergeCell ref="C19:D19"/>
    <mergeCell ref="E19:F19"/>
    <mergeCell ref="G19:H19"/>
    <mergeCell ref="I19:K19"/>
    <mergeCell ref="C15:D15"/>
    <mergeCell ref="E15:F15"/>
    <mergeCell ref="G15:H15"/>
    <mergeCell ref="C16:D16"/>
    <mergeCell ref="E16:F16"/>
    <mergeCell ref="G16:H16"/>
    <mergeCell ref="I8:I9"/>
    <mergeCell ref="K8:L8"/>
    <mergeCell ref="C12:D12"/>
    <mergeCell ref="E12:F12"/>
    <mergeCell ref="G12:H12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</mergeCells>
  <phoneticPr fontId="1"/>
  <pageMargins left="0" right="0" top="0" bottom="0" header="0.31496062992125984" footer="0.31496062992125984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0" workbookViewId="0">
      <selection activeCell="G26" sqref="G26:H26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8" t="s">
        <v>100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9" customHeight="1" thickBot="1" x14ac:dyDescent="0.55000000000000004">
      <c r="B2" s="39"/>
      <c r="C2" s="39"/>
    </row>
    <row r="3" spans="1:12" ht="32.25" customHeight="1" x14ac:dyDescent="0.5">
      <c r="A3" s="40" t="s">
        <v>49</v>
      </c>
      <c r="B3" s="41" t="s">
        <v>2</v>
      </c>
      <c r="C3" s="43" t="s">
        <v>3</v>
      </c>
      <c r="D3" s="43" t="s">
        <v>4</v>
      </c>
      <c r="E3" s="45" t="s">
        <v>0</v>
      </c>
      <c r="F3" s="45"/>
      <c r="G3" s="3" t="s">
        <v>1</v>
      </c>
      <c r="H3" s="46" t="s">
        <v>38</v>
      </c>
      <c r="I3" s="48" t="s">
        <v>10</v>
      </c>
      <c r="J3" s="22" t="s">
        <v>41</v>
      </c>
      <c r="K3" s="45" t="s">
        <v>8</v>
      </c>
      <c r="L3" s="50"/>
    </row>
    <row r="4" spans="1:12" ht="73.5" customHeight="1" x14ac:dyDescent="0.5">
      <c r="A4" s="40"/>
      <c r="B4" s="42"/>
      <c r="C4" s="44"/>
      <c r="D4" s="44"/>
      <c r="E4" s="6" t="s">
        <v>5</v>
      </c>
      <c r="F4" s="6" t="s">
        <v>6</v>
      </c>
      <c r="G4" s="6" t="s">
        <v>7</v>
      </c>
      <c r="H4" s="47"/>
      <c r="I4" s="49"/>
      <c r="J4" s="6" t="s">
        <v>45</v>
      </c>
      <c r="K4" s="8" t="s">
        <v>46</v>
      </c>
      <c r="L4" s="16" t="s">
        <v>47</v>
      </c>
    </row>
    <row r="5" spans="1:12" ht="22.6" customHeight="1" thickBot="1" x14ac:dyDescent="0.55000000000000004">
      <c r="A5" s="40"/>
      <c r="B5" s="10">
        <v>147.44</v>
      </c>
      <c r="C5" s="11">
        <v>590</v>
      </c>
      <c r="D5" s="11">
        <v>605</v>
      </c>
      <c r="E5" s="11">
        <f>C5+D5</f>
        <v>1195</v>
      </c>
      <c r="F5" s="11">
        <f>E5/2</f>
        <v>597.5</v>
      </c>
      <c r="G5" s="12">
        <f>B5*F5</f>
        <v>88095.4</v>
      </c>
      <c r="H5" s="13">
        <v>8800</v>
      </c>
      <c r="I5" s="12">
        <f>G5+H5</f>
        <v>96895.4</v>
      </c>
      <c r="J5" s="17">
        <f>I5*0.7</f>
        <v>67826.78</v>
      </c>
      <c r="K5" s="18">
        <f>J5/1000</f>
        <v>67.826779999999999</v>
      </c>
      <c r="L5" s="19">
        <f>ROUNDDOWN(K5,2)</f>
        <v>67.819999999999993</v>
      </c>
    </row>
    <row r="6" spans="1:12" ht="5.25" customHeight="1" x14ac:dyDescent="0.5">
      <c r="C6" s="1"/>
    </row>
    <row r="7" spans="1:12" ht="5.25" customHeight="1" thickBot="1" x14ac:dyDescent="0.55000000000000004">
      <c r="B7" s="39"/>
      <c r="C7" s="39"/>
    </row>
    <row r="8" spans="1:12" ht="32.25" customHeight="1" x14ac:dyDescent="0.5">
      <c r="A8" s="40" t="s">
        <v>50</v>
      </c>
      <c r="B8" s="41" t="s">
        <v>2</v>
      </c>
      <c r="C8" s="56" t="s">
        <v>11</v>
      </c>
      <c r="D8" s="56"/>
      <c r="E8" s="56"/>
      <c r="F8" s="57"/>
      <c r="G8" s="3" t="s">
        <v>15</v>
      </c>
      <c r="H8" s="46" t="s">
        <v>39</v>
      </c>
      <c r="I8" s="48" t="s">
        <v>18</v>
      </c>
      <c r="J8" s="22" t="s">
        <v>41</v>
      </c>
      <c r="K8" s="45" t="s">
        <v>11</v>
      </c>
      <c r="L8" s="50"/>
    </row>
    <row r="9" spans="1:12" ht="73.5" customHeight="1" x14ac:dyDescent="0.5">
      <c r="A9" s="40"/>
      <c r="B9" s="42"/>
      <c r="C9" s="4" t="s">
        <v>12</v>
      </c>
      <c r="D9" s="5" t="s">
        <v>13</v>
      </c>
      <c r="E9" s="6" t="s">
        <v>14</v>
      </c>
      <c r="F9" s="58"/>
      <c r="G9" s="6" t="s">
        <v>16</v>
      </c>
      <c r="H9" s="47"/>
      <c r="I9" s="49"/>
      <c r="J9" s="6" t="s">
        <v>40</v>
      </c>
      <c r="K9" s="8" t="s">
        <v>75</v>
      </c>
      <c r="L9" s="9" t="s">
        <v>48</v>
      </c>
    </row>
    <row r="10" spans="1:12" ht="22.6" customHeight="1" thickBot="1" x14ac:dyDescent="0.55000000000000004">
      <c r="A10" s="40"/>
      <c r="B10" s="10">
        <f>B5</f>
        <v>147.44</v>
      </c>
      <c r="C10" s="11">
        <v>390</v>
      </c>
      <c r="D10" s="11">
        <v>87</v>
      </c>
      <c r="E10" s="11">
        <f>C10+D10</f>
        <v>477</v>
      </c>
      <c r="F10" s="59"/>
      <c r="G10" s="12">
        <f>B10*E10</f>
        <v>70328.88</v>
      </c>
      <c r="H10" s="13">
        <v>13200</v>
      </c>
      <c r="I10" s="12">
        <f>G10+H10</f>
        <v>83528.88</v>
      </c>
      <c r="J10" s="12">
        <f>I10*0.3</f>
        <v>25058.664000000001</v>
      </c>
      <c r="K10" s="14">
        <f>J10/1000</f>
        <v>25.058664</v>
      </c>
      <c r="L10" s="15">
        <f>ROUNDDOWN(K10,2)</f>
        <v>25.05</v>
      </c>
    </row>
    <row r="11" spans="1:12" ht="9" customHeight="1" thickBot="1" x14ac:dyDescent="0.55000000000000004"/>
    <row r="12" spans="1:12" ht="18.8" customHeight="1" thickBot="1" x14ac:dyDescent="0.55000000000000004">
      <c r="C12" s="60" t="s">
        <v>27</v>
      </c>
      <c r="D12" s="61"/>
      <c r="E12" s="61" t="s">
        <v>11</v>
      </c>
      <c r="F12" s="61"/>
      <c r="G12" s="61" t="s">
        <v>42</v>
      </c>
      <c r="H12" s="62"/>
    </row>
    <row r="13" spans="1:12" ht="18.8" customHeight="1" thickBot="1" x14ac:dyDescent="0.55000000000000004">
      <c r="C13" s="51">
        <f>L5</f>
        <v>67.819999999999993</v>
      </c>
      <c r="D13" s="52"/>
      <c r="E13" s="53">
        <f>L10</f>
        <v>25.05</v>
      </c>
      <c r="F13" s="52"/>
      <c r="G13" s="54">
        <f>C13+E13</f>
        <v>92.86999999999999</v>
      </c>
      <c r="H13" s="55"/>
    </row>
    <row r="14" spans="1:12" ht="9" customHeight="1" thickBot="1" x14ac:dyDescent="0.55000000000000004"/>
    <row r="15" spans="1:12" ht="18.8" customHeight="1" thickBot="1" x14ac:dyDescent="0.55000000000000004">
      <c r="C15" s="60" t="s">
        <v>28</v>
      </c>
      <c r="D15" s="61"/>
      <c r="E15" s="61" t="s">
        <v>29</v>
      </c>
      <c r="F15" s="61"/>
      <c r="G15" s="61" t="s">
        <v>43</v>
      </c>
      <c r="H15" s="62"/>
    </row>
    <row r="16" spans="1:12" ht="18.8" customHeight="1" thickBot="1" x14ac:dyDescent="0.55000000000000004">
      <c r="C16" s="51">
        <f>G13</f>
        <v>92.86999999999999</v>
      </c>
      <c r="D16" s="52"/>
      <c r="E16" s="52">
        <v>79</v>
      </c>
      <c r="F16" s="52"/>
      <c r="G16" s="54">
        <f>C16+E16</f>
        <v>171.87</v>
      </c>
      <c r="H16" s="55"/>
    </row>
    <row r="17" spans="2:11" ht="9" customHeight="1" thickBot="1" x14ac:dyDescent="0.55000000000000004"/>
    <row r="18" spans="2:11" ht="17.2" customHeight="1" thickBot="1" x14ac:dyDescent="0.55000000000000004">
      <c r="C18" s="60" t="s">
        <v>30</v>
      </c>
      <c r="D18" s="61"/>
      <c r="E18" s="61" t="s">
        <v>31</v>
      </c>
      <c r="F18" s="61"/>
      <c r="G18" s="63" t="s">
        <v>44</v>
      </c>
      <c r="H18" s="64"/>
      <c r="I18" s="129" t="s">
        <v>60</v>
      </c>
      <c r="J18" s="130"/>
      <c r="K18" s="131"/>
    </row>
    <row r="19" spans="2:11" ht="18.8" customHeight="1" thickBot="1" x14ac:dyDescent="0.55000000000000004">
      <c r="C19" s="51">
        <f>G16</f>
        <v>171.87</v>
      </c>
      <c r="D19" s="52"/>
      <c r="E19" s="52">
        <v>2.0739999999999998</v>
      </c>
      <c r="F19" s="52"/>
      <c r="G19" s="68">
        <f>C19*E19</f>
        <v>356.45837999999998</v>
      </c>
      <c r="H19" s="69"/>
      <c r="I19" s="135">
        <f>ROUNDDOWN(G19,0)</f>
        <v>356</v>
      </c>
      <c r="J19" s="136"/>
      <c r="K19" s="137"/>
    </row>
    <row r="20" spans="2:11" ht="9" customHeight="1" thickBot="1" x14ac:dyDescent="0.55000000000000004"/>
    <row r="21" spans="2:11" ht="18.8" customHeight="1" thickBot="1" x14ac:dyDescent="0.55000000000000004">
      <c r="C21" s="60" t="s">
        <v>36</v>
      </c>
      <c r="D21" s="61"/>
      <c r="E21" s="61" t="s">
        <v>32</v>
      </c>
      <c r="F21" s="64"/>
      <c r="G21" s="129" t="s">
        <v>61</v>
      </c>
      <c r="H21" s="130"/>
      <c r="I21" s="130"/>
      <c r="J21" s="130"/>
      <c r="K21" s="131"/>
    </row>
    <row r="22" spans="2:11" ht="19.899999999999999" thickBot="1" x14ac:dyDescent="0.55000000000000004">
      <c r="C22" s="73">
        <f>I19</f>
        <v>356</v>
      </c>
      <c r="D22" s="52"/>
      <c r="E22" s="52">
        <v>1.1000000000000001</v>
      </c>
      <c r="F22" s="74"/>
      <c r="G22" s="132">
        <f>C22*E22</f>
        <v>391.6</v>
      </c>
      <c r="H22" s="133"/>
      <c r="I22" s="133"/>
      <c r="J22" s="133"/>
      <c r="K22" s="134"/>
    </row>
    <row r="23" spans="2:11" ht="8.1999999999999993" customHeight="1" thickBot="1" x14ac:dyDescent="0.55000000000000004"/>
    <row r="24" spans="2:11" ht="20.3" customHeight="1" thickBot="1" x14ac:dyDescent="0.55000000000000004">
      <c r="B24" s="94" t="s">
        <v>81</v>
      </c>
      <c r="C24" s="97" t="s">
        <v>51</v>
      </c>
      <c r="D24" s="82"/>
      <c r="E24" s="85" t="s">
        <v>79</v>
      </c>
      <c r="F24" s="85"/>
      <c r="G24" s="85"/>
      <c r="H24" s="85" t="s">
        <v>101</v>
      </c>
      <c r="I24" s="85"/>
      <c r="J24" s="78" t="s">
        <v>63</v>
      </c>
      <c r="K24" s="79"/>
    </row>
    <row r="25" spans="2:11" ht="18.8" customHeight="1" thickBot="1" x14ac:dyDescent="0.55000000000000004">
      <c r="B25" s="95"/>
      <c r="C25" s="101"/>
      <c r="D25" s="102"/>
      <c r="E25" s="33"/>
      <c r="F25" s="31">
        <f>INT(H25*J25)</f>
        <v>173126</v>
      </c>
      <c r="G25" s="32" t="s">
        <v>89</v>
      </c>
      <c r="H25" s="111">
        <v>442.1</v>
      </c>
      <c r="I25" s="112"/>
      <c r="J25" s="81">
        <f>G22</f>
        <v>391.6</v>
      </c>
      <c r="K25" s="83"/>
    </row>
    <row r="26" spans="2:11" ht="19.899999999999999" thickBot="1" x14ac:dyDescent="0.55000000000000004">
      <c r="B26" s="95"/>
      <c r="C26" s="82" t="s">
        <v>52</v>
      </c>
      <c r="D26" s="125"/>
      <c r="E26" s="122">
        <v>3941</v>
      </c>
      <c r="F26" s="123"/>
      <c r="G26" s="108" t="s">
        <v>66</v>
      </c>
      <c r="H26" s="109"/>
      <c r="I26" s="23"/>
      <c r="J26" s="23"/>
      <c r="K26" s="23"/>
    </row>
    <row r="27" spans="2:11" ht="20.3" customHeight="1" thickBot="1" x14ac:dyDescent="0.55000000000000004">
      <c r="B27" s="96"/>
      <c r="C27" s="127" t="s">
        <v>56</v>
      </c>
      <c r="D27" s="127"/>
      <c r="E27" s="128">
        <f>F25+E26</f>
        <v>177067</v>
      </c>
      <c r="F27" s="128"/>
      <c r="G27" s="110" t="s">
        <v>90</v>
      </c>
      <c r="H27" s="110"/>
      <c r="I27" s="93"/>
    </row>
  </sheetData>
  <mergeCells count="57"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I8:I9"/>
    <mergeCell ref="K8:L8"/>
    <mergeCell ref="C12:D12"/>
    <mergeCell ref="E12:F12"/>
    <mergeCell ref="G12:H12"/>
    <mergeCell ref="C15:D15"/>
    <mergeCell ref="E15:F15"/>
    <mergeCell ref="G15:H15"/>
    <mergeCell ref="C16:D16"/>
    <mergeCell ref="E16:F16"/>
    <mergeCell ref="G16:H16"/>
    <mergeCell ref="C18:D18"/>
    <mergeCell ref="E18:F18"/>
    <mergeCell ref="G18:H18"/>
    <mergeCell ref="I18:K18"/>
    <mergeCell ref="C19:D19"/>
    <mergeCell ref="E19:F19"/>
    <mergeCell ref="G19:H19"/>
    <mergeCell ref="I19:K19"/>
    <mergeCell ref="C21:D21"/>
    <mergeCell ref="E21:F21"/>
    <mergeCell ref="G21:K21"/>
    <mergeCell ref="C22:D22"/>
    <mergeCell ref="E22:F22"/>
    <mergeCell ref="G22:K22"/>
    <mergeCell ref="J24:K24"/>
    <mergeCell ref="H25:I25"/>
    <mergeCell ref="J25:K25"/>
    <mergeCell ref="C26:D26"/>
    <mergeCell ref="E26:F26"/>
    <mergeCell ref="G26:H26"/>
    <mergeCell ref="C27:D27"/>
    <mergeCell ref="E27:F27"/>
    <mergeCell ref="G27:I27"/>
    <mergeCell ref="B24:B27"/>
    <mergeCell ref="C24:D25"/>
    <mergeCell ref="E24:G24"/>
    <mergeCell ref="H24:I24"/>
  </mergeCells>
  <phoneticPr fontId="1"/>
  <pageMargins left="0" right="0" top="0" bottom="0" header="0.31496062992125984" footer="0.31496062992125984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0" workbookViewId="0">
      <selection activeCell="G26" sqref="G26:H26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8" t="s">
        <v>103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9" customHeight="1" thickBot="1" x14ac:dyDescent="0.55000000000000004">
      <c r="B2" s="39"/>
      <c r="C2" s="39"/>
    </row>
    <row r="3" spans="1:12" ht="32.25" customHeight="1" x14ac:dyDescent="0.5">
      <c r="A3" s="40" t="s">
        <v>49</v>
      </c>
      <c r="B3" s="41" t="s">
        <v>2</v>
      </c>
      <c r="C3" s="43" t="s">
        <v>3</v>
      </c>
      <c r="D3" s="43" t="s">
        <v>4</v>
      </c>
      <c r="E3" s="45" t="s">
        <v>0</v>
      </c>
      <c r="F3" s="45"/>
      <c r="G3" s="3" t="s">
        <v>1</v>
      </c>
      <c r="H3" s="46" t="s">
        <v>38</v>
      </c>
      <c r="I3" s="48" t="s">
        <v>10</v>
      </c>
      <c r="J3" s="22" t="s">
        <v>41</v>
      </c>
      <c r="K3" s="45" t="s">
        <v>8</v>
      </c>
      <c r="L3" s="50"/>
    </row>
    <row r="4" spans="1:12" ht="73.5" customHeight="1" x14ac:dyDescent="0.5">
      <c r="A4" s="40"/>
      <c r="B4" s="42"/>
      <c r="C4" s="44"/>
      <c r="D4" s="44"/>
      <c r="E4" s="6" t="s">
        <v>5</v>
      </c>
      <c r="F4" s="6" t="s">
        <v>6</v>
      </c>
      <c r="G4" s="6" t="s">
        <v>7</v>
      </c>
      <c r="H4" s="47"/>
      <c r="I4" s="49"/>
      <c r="J4" s="6" t="s">
        <v>45</v>
      </c>
      <c r="K4" s="8" t="s">
        <v>46</v>
      </c>
      <c r="L4" s="16" t="s">
        <v>47</v>
      </c>
    </row>
    <row r="5" spans="1:12" ht="22.6" customHeight="1" thickBot="1" x14ac:dyDescent="0.55000000000000004">
      <c r="A5" s="40"/>
      <c r="B5" s="10">
        <v>144.55000000000001</v>
      </c>
      <c r="C5" s="11">
        <v>605</v>
      </c>
      <c r="D5" s="11">
        <v>625</v>
      </c>
      <c r="E5" s="11">
        <f>C5+D5</f>
        <v>1230</v>
      </c>
      <c r="F5" s="11">
        <f>E5/2</f>
        <v>615</v>
      </c>
      <c r="G5" s="12">
        <f>B5*F5</f>
        <v>88898.25</v>
      </c>
      <c r="H5" s="13">
        <v>8300</v>
      </c>
      <c r="I5" s="12">
        <f>G5+H5</f>
        <v>97198.25</v>
      </c>
      <c r="J5" s="17">
        <f>I5*0.7</f>
        <v>68038.774999999994</v>
      </c>
      <c r="K5" s="18">
        <f>J5/1000</f>
        <v>68.038775000000001</v>
      </c>
      <c r="L5" s="19">
        <f>ROUNDDOWN(K5,2)</f>
        <v>68.03</v>
      </c>
    </row>
    <row r="6" spans="1:12" ht="5.25" customHeight="1" x14ac:dyDescent="0.5">
      <c r="C6" s="1"/>
    </row>
    <row r="7" spans="1:12" ht="5.25" customHeight="1" thickBot="1" x14ac:dyDescent="0.55000000000000004">
      <c r="B7" s="39"/>
      <c r="C7" s="39"/>
    </row>
    <row r="8" spans="1:12" ht="32.25" customHeight="1" x14ac:dyDescent="0.5">
      <c r="A8" s="40" t="s">
        <v>50</v>
      </c>
      <c r="B8" s="41" t="s">
        <v>2</v>
      </c>
      <c r="C8" s="56" t="s">
        <v>11</v>
      </c>
      <c r="D8" s="56"/>
      <c r="E8" s="56"/>
      <c r="F8" s="57"/>
      <c r="G8" s="3" t="s">
        <v>15</v>
      </c>
      <c r="H8" s="46" t="s">
        <v>39</v>
      </c>
      <c r="I8" s="48" t="s">
        <v>18</v>
      </c>
      <c r="J8" s="22" t="s">
        <v>41</v>
      </c>
      <c r="K8" s="45" t="s">
        <v>11</v>
      </c>
      <c r="L8" s="50"/>
    </row>
    <row r="9" spans="1:12" ht="73.5" customHeight="1" x14ac:dyDescent="0.5">
      <c r="A9" s="40"/>
      <c r="B9" s="42"/>
      <c r="C9" s="4" t="s">
        <v>12</v>
      </c>
      <c r="D9" s="5" t="s">
        <v>13</v>
      </c>
      <c r="E9" s="6" t="s">
        <v>14</v>
      </c>
      <c r="F9" s="58"/>
      <c r="G9" s="6" t="s">
        <v>16</v>
      </c>
      <c r="H9" s="47"/>
      <c r="I9" s="49"/>
      <c r="J9" s="6" t="s">
        <v>40</v>
      </c>
      <c r="K9" s="8" t="s">
        <v>75</v>
      </c>
      <c r="L9" s="9" t="s">
        <v>48</v>
      </c>
    </row>
    <row r="10" spans="1:12" ht="22.6" customHeight="1" thickBot="1" x14ac:dyDescent="0.55000000000000004">
      <c r="A10" s="40"/>
      <c r="B10" s="10">
        <f>B5</f>
        <v>144.55000000000001</v>
      </c>
      <c r="C10" s="11">
        <v>340</v>
      </c>
      <c r="D10" s="11">
        <v>87</v>
      </c>
      <c r="E10" s="11">
        <f>C10+D10</f>
        <v>427</v>
      </c>
      <c r="F10" s="59"/>
      <c r="G10" s="12">
        <f>B10*E10</f>
        <v>61722.850000000006</v>
      </c>
      <c r="H10" s="13">
        <v>12450</v>
      </c>
      <c r="I10" s="12">
        <f>G10+H10</f>
        <v>74172.850000000006</v>
      </c>
      <c r="J10" s="12">
        <f>I10*0.3</f>
        <v>22251.855</v>
      </c>
      <c r="K10" s="14">
        <f>J10/1000</f>
        <v>22.251854999999999</v>
      </c>
      <c r="L10" s="15">
        <f>ROUNDDOWN(K10,2)</f>
        <v>22.25</v>
      </c>
    </row>
    <row r="11" spans="1:12" ht="9" customHeight="1" thickBot="1" x14ac:dyDescent="0.55000000000000004"/>
    <row r="12" spans="1:12" ht="18.8" customHeight="1" thickBot="1" x14ac:dyDescent="0.55000000000000004">
      <c r="C12" s="60" t="s">
        <v>27</v>
      </c>
      <c r="D12" s="61"/>
      <c r="E12" s="61" t="s">
        <v>11</v>
      </c>
      <c r="F12" s="61"/>
      <c r="G12" s="61" t="s">
        <v>42</v>
      </c>
      <c r="H12" s="62"/>
    </row>
    <row r="13" spans="1:12" ht="18.8" customHeight="1" thickBot="1" x14ac:dyDescent="0.55000000000000004">
      <c r="C13" s="51">
        <f>L5</f>
        <v>68.03</v>
      </c>
      <c r="D13" s="52"/>
      <c r="E13" s="53">
        <f>L10</f>
        <v>22.25</v>
      </c>
      <c r="F13" s="52"/>
      <c r="G13" s="54">
        <f>C13+E13</f>
        <v>90.28</v>
      </c>
      <c r="H13" s="55"/>
    </row>
    <row r="14" spans="1:12" ht="9" customHeight="1" thickBot="1" x14ac:dyDescent="0.55000000000000004"/>
    <row r="15" spans="1:12" ht="18.8" customHeight="1" thickBot="1" x14ac:dyDescent="0.55000000000000004">
      <c r="C15" s="60" t="s">
        <v>28</v>
      </c>
      <c r="D15" s="61"/>
      <c r="E15" s="61" t="s">
        <v>29</v>
      </c>
      <c r="F15" s="61"/>
      <c r="G15" s="61" t="s">
        <v>43</v>
      </c>
      <c r="H15" s="62"/>
    </row>
    <row r="16" spans="1:12" ht="18.8" customHeight="1" thickBot="1" x14ac:dyDescent="0.55000000000000004">
      <c r="C16" s="51">
        <f>G13</f>
        <v>90.28</v>
      </c>
      <c r="D16" s="52"/>
      <c r="E16" s="52">
        <v>79</v>
      </c>
      <c r="F16" s="52"/>
      <c r="G16" s="54">
        <f>C16+E16</f>
        <v>169.28</v>
      </c>
      <c r="H16" s="55"/>
    </row>
    <row r="17" spans="2:11" ht="9" customHeight="1" thickBot="1" x14ac:dyDescent="0.55000000000000004"/>
    <row r="18" spans="2:11" ht="17.2" customHeight="1" thickBot="1" x14ac:dyDescent="0.55000000000000004">
      <c r="C18" s="60" t="s">
        <v>30</v>
      </c>
      <c r="D18" s="61"/>
      <c r="E18" s="61" t="s">
        <v>31</v>
      </c>
      <c r="F18" s="61"/>
      <c r="G18" s="63" t="s">
        <v>44</v>
      </c>
      <c r="H18" s="64"/>
      <c r="I18" s="129" t="s">
        <v>60</v>
      </c>
      <c r="J18" s="130"/>
      <c r="K18" s="131"/>
    </row>
    <row r="19" spans="2:11" ht="18.8" customHeight="1" thickBot="1" x14ac:dyDescent="0.55000000000000004">
      <c r="C19" s="51">
        <f>G16</f>
        <v>169.28</v>
      </c>
      <c r="D19" s="52"/>
      <c r="E19" s="52">
        <v>2.0739999999999998</v>
      </c>
      <c r="F19" s="52"/>
      <c r="G19" s="68">
        <f>C19*E19</f>
        <v>351.08671999999996</v>
      </c>
      <c r="H19" s="69"/>
      <c r="I19" s="135">
        <f>ROUNDDOWN(G19,0)</f>
        <v>351</v>
      </c>
      <c r="J19" s="136"/>
      <c r="K19" s="137"/>
    </row>
    <row r="20" spans="2:11" ht="9" customHeight="1" thickBot="1" x14ac:dyDescent="0.55000000000000004"/>
    <row r="21" spans="2:11" ht="18.8" customHeight="1" thickBot="1" x14ac:dyDescent="0.55000000000000004">
      <c r="C21" s="60" t="s">
        <v>36</v>
      </c>
      <c r="D21" s="61"/>
      <c r="E21" s="61" t="s">
        <v>32</v>
      </c>
      <c r="F21" s="64"/>
      <c r="G21" s="129" t="s">
        <v>61</v>
      </c>
      <c r="H21" s="130"/>
      <c r="I21" s="130"/>
      <c r="J21" s="130"/>
      <c r="K21" s="131"/>
    </row>
    <row r="22" spans="2:11" ht="19.899999999999999" thickBot="1" x14ac:dyDescent="0.55000000000000004">
      <c r="C22" s="73">
        <f>I19</f>
        <v>351</v>
      </c>
      <c r="D22" s="52"/>
      <c r="E22" s="52">
        <v>1.1000000000000001</v>
      </c>
      <c r="F22" s="74"/>
      <c r="G22" s="132">
        <f>C22*E22</f>
        <v>386.1</v>
      </c>
      <c r="H22" s="133"/>
      <c r="I22" s="133"/>
      <c r="J22" s="133"/>
      <c r="K22" s="134"/>
    </row>
    <row r="23" spans="2:11" ht="8.1999999999999993" customHeight="1" thickBot="1" x14ac:dyDescent="0.55000000000000004"/>
    <row r="24" spans="2:11" ht="20.3" customHeight="1" thickBot="1" x14ac:dyDescent="0.55000000000000004">
      <c r="B24" s="94" t="s">
        <v>84</v>
      </c>
      <c r="C24" s="97" t="s">
        <v>51</v>
      </c>
      <c r="D24" s="82"/>
      <c r="E24" s="85" t="s">
        <v>79</v>
      </c>
      <c r="F24" s="85"/>
      <c r="G24" s="85"/>
      <c r="H24" s="85" t="s">
        <v>102</v>
      </c>
      <c r="I24" s="85"/>
      <c r="J24" s="78" t="s">
        <v>63</v>
      </c>
      <c r="K24" s="79"/>
    </row>
    <row r="25" spans="2:11" ht="18.8" customHeight="1" thickBot="1" x14ac:dyDescent="0.55000000000000004">
      <c r="B25" s="95"/>
      <c r="C25" s="101"/>
      <c r="D25" s="102"/>
      <c r="E25" s="33"/>
      <c r="F25" s="31">
        <f>INT(H25*J25)</f>
        <v>28223</v>
      </c>
      <c r="G25" s="32" t="s">
        <v>89</v>
      </c>
      <c r="H25" s="111">
        <v>73.099999999999994</v>
      </c>
      <c r="I25" s="112"/>
      <c r="J25" s="81">
        <f>G22</f>
        <v>386.1</v>
      </c>
      <c r="K25" s="83"/>
    </row>
    <row r="26" spans="2:11" ht="19.899999999999999" thickBot="1" x14ac:dyDescent="0.55000000000000004">
      <c r="B26" s="95"/>
      <c r="C26" s="82" t="s">
        <v>52</v>
      </c>
      <c r="D26" s="125"/>
      <c r="E26" s="122">
        <v>3941</v>
      </c>
      <c r="F26" s="123"/>
      <c r="G26" s="108" t="s">
        <v>66</v>
      </c>
      <c r="H26" s="109"/>
      <c r="I26" s="23"/>
      <c r="J26" s="23"/>
      <c r="K26" s="23"/>
    </row>
    <row r="27" spans="2:11" ht="20.3" customHeight="1" thickBot="1" x14ac:dyDescent="0.55000000000000004">
      <c r="B27" s="96"/>
      <c r="C27" s="127" t="s">
        <v>56</v>
      </c>
      <c r="D27" s="127"/>
      <c r="E27" s="128">
        <f>F25+E26</f>
        <v>32164</v>
      </c>
      <c r="F27" s="128"/>
      <c r="G27" s="110" t="s">
        <v>90</v>
      </c>
      <c r="H27" s="110"/>
      <c r="I27" s="93"/>
    </row>
  </sheetData>
  <mergeCells count="57">
    <mergeCell ref="C27:D27"/>
    <mergeCell ref="E27:F27"/>
    <mergeCell ref="G27:I27"/>
    <mergeCell ref="B24:B27"/>
    <mergeCell ref="C24:D25"/>
    <mergeCell ref="E24:G24"/>
    <mergeCell ref="H24:I24"/>
    <mergeCell ref="J24:K24"/>
    <mergeCell ref="H25:I25"/>
    <mergeCell ref="J25:K25"/>
    <mergeCell ref="C26:D26"/>
    <mergeCell ref="E26:F26"/>
    <mergeCell ref="G26:H26"/>
    <mergeCell ref="C21:D21"/>
    <mergeCell ref="E21:F21"/>
    <mergeCell ref="G21:K21"/>
    <mergeCell ref="C22:D22"/>
    <mergeCell ref="E22:F22"/>
    <mergeCell ref="G22:K22"/>
    <mergeCell ref="C18:D18"/>
    <mergeCell ref="E18:F18"/>
    <mergeCell ref="G18:H18"/>
    <mergeCell ref="I18:K18"/>
    <mergeCell ref="C19:D19"/>
    <mergeCell ref="E19:F19"/>
    <mergeCell ref="G19:H19"/>
    <mergeCell ref="I19:K19"/>
    <mergeCell ref="C15:D15"/>
    <mergeCell ref="E15:F15"/>
    <mergeCell ref="G15:H15"/>
    <mergeCell ref="C16:D16"/>
    <mergeCell ref="E16:F16"/>
    <mergeCell ref="G16:H16"/>
    <mergeCell ref="I8:I9"/>
    <mergeCell ref="K8:L8"/>
    <mergeCell ref="C12:D12"/>
    <mergeCell ref="E12:F12"/>
    <mergeCell ref="G12:H12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</mergeCells>
  <phoneticPr fontId="1"/>
  <pageMargins left="0" right="0" top="0" bottom="0" header="0.31496062992125984" footer="0.31496062992125984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4" workbookViewId="0">
      <selection activeCell="G26" sqref="G26:H26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8" t="s">
        <v>104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9" customHeight="1" thickBot="1" x14ac:dyDescent="0.55000000000000004">
      <c r="B2" s="39"/>
      <c r="C2" s="39"/>
    </row>
    <row r="3" spans="1:12" ht="32.25" customHeight="1" x14ac:dyDescent="0.5">
      <c r="A3" s="40" t="s">
        <v>49</v>
      </c>
      <c r="B3" s="41" t="s">
        <v>2</v>
      </c>
      <c r="C3" s="43" t="s">
        <v>3</v>
      </c>
      <c r="D3" s="43" t="s">
        <v>4</v>
      </c>
      <c r="E3" s="45" t="s">
        <v>0</v>
      </c>
      <c r="F3" s="45"/>
      <c r="G3" s="3" t="s">
        <v>1</v>
      </c>
      <c r="H3" s="46" t="s">
        <v>38</v>
      </c>
      <c r="I3" s="48" t="s">
        <v>10</v>
      </c>
      <c r="J3" s="22" t="s">
        <v>41</v>
      </c>
      <c r="K3" s="45" t="s">
        <v>8</v>
      </c>
      <c r="L3" s="50"/>
    </row>
    <row r="4" spans="1:12" ht="73.5" customHeight="1" x14ac:dyDescent="0.5">
      <c r="A4" s="40"/>
      <c r="B4" s="42"/>
      <c r="C4" s="44"/>
      <c r="D4" s="44"/>
      <c r="E4" s="6" t="s">
        <v>5</v>
      </c>
      <c r="F4" s="6" t="s">
        <v>6</v>
      </c>
      <c r="G4" s="6" t="s">
        <v>7</v>
      </c>
      <c r="H4" s="47"/>
      <c r="I4" s="49"/>
      <c r="J4" s="6" t="s">
        <v>45</v>
      </c>
      <c r="K4" s="8" t="s">
        <v>46</v>
      </c>
      <c r="L4" s="16" t="s">
        <v>47</v>
      </c>
    </row>
    <row r="5" spans="1:12" ht="22.6" customHeight="1" thickBot="1" x14ac:dyDescent="0.55000000000000004">
      <c r="A5" s="40"/>
      <c r="B5" s="10">
        <v>150.69</v>
      </c>
      <c r="C5" s="11">
        <v>625</v>
      </c>
      <c r="D5" s="11">
        <v>635</v>
      </c>
      <c r="E5" s="11">
        <f>C5+D5</f>
        <v>1260</v>
      </c>
      <c r="F5" s="11">
        <f>E5/2</f>
        <v>630</v>
      </c>
      <c r="G5" s="12">
        <f>B5*F5</f>
        <v>94934.7</v>
      </c>
      <c r="H5" s="13">
        <v>9000</v>
      </c>
      <c r="I5" s="12">
        <f>G5+H5</f>
        <v>103934.7</v>
      </c>
      <c r="J5" s="17">
        <f>I5*0.7</f>
        <v>72754.289999999994</v>
      </c>
      <c r="K5" s="18">
        <f>J5/1000</f>
        <v>72.754289999999997</v>
      </c>
      <c r="L5" s="19">
        <f>ROUNDDOWN(K5,2)</f>
        <v>72.75</v>
      </c>
    </row>
    <row r="6" spans="1:12" ht="5.25" customHeight="1" x14ac:dyDescent="0.5">
      <c r="C6" s="1"/>
    </row>
    <row r="7" spans="1:12" ht="5.25" customHeight="1" thickBot="1" x14ac:dyDescent="0.55000000000000004">
      <c r="B7" s="39"/>
      <c r="C7" s="39"/>
    </row>
    <row r="8" spans="1:12" ht="32.25" customHeight="1" x14ac:dyDescent="0.5">
      <c r="A8" s="40" t="s">
        <v>50</v>
      </c>
      <c r="B8" s="41" t="s">
        <v>2</v>
      </c>
      <c r="C8" s="56" t="s">
        <v>11</v>
      </c>
      <c r="D8" s="56"/>
      <c r="E8" s="56"/>
      <c r="F8" s="57"/>
      <c r="G8" s="3" t="s">
        <v>15</v>
      </c>
      <c r="H8" s="46" t="s">
        <v>39</v>
      </c>
      <c r="I8" s="48" t="s">
        <v>18</v>
      </c>
      <c r="J8" s="22" t="s">
        <v>41</v>
      </c>
      <c r="K8" s="45" t="s">
        <v>11</v>
      </c>
      <c r="L8" s="50"/>
    </row>
    <row r="9" spans="1:12" ht="73.5" customHeight="1" x14ac:dyDescent="0.5">
      <c r="A9" s="40"/>
      <c r="B9" s="42"/>
      <c r="C9" s="4" t="s">
        <v>12</v>
      </c>
      <c r="D9" s="5" t="s">
        <v>13</v>
      </c>
      <c r="E9" s="6" t="s">
        <v>14</v>
      </c>
      <c r="F9" s="58"/>
      <c r="G9" s="6" t="s">
        <v>16</v>
      </c>
      <c r="H9" s="47"/>
      <c r="I9" s="49"/>
      <c r="J9" s="6" t="s">
        <v>40</v>
      </c>
      <c r="K9" s="8" t="s">
        <v>75</v>
      </c>
      <c r="L9" s="9" t="s">
        <v>48</v>
      </c>
    </row>
    <row r="10" spans="1:12" ht="22.6" customHeight="1" thickBot="1" x14ac:dyDescent="0.55000000000000004">
      <c r="A10" s="40"/>
      <c r="B10" s="10">
        <f>B5</f>
        <v>150.69</v>
      </c>
      <c r="C10" s="11">
        <v>406</v>
      </c>
      <c r="D10" s="11">
        <v>87</v>
      </c>
      <c r="E10" s="11">
        <f>C10+D10</f>
        <v>493</v>
      </c>
      <c r="F10" s="59"/>
      <c r="G10" s="12">
        <f>B10*E10</f>
        <v>74290.17</v>
      </c>
      <c r="H10" s="13">
        <v>13500</v>
      </c>
      <c r="I10" s="12">
        <f>G10+H10</f>
        <v>87790.17</v>
      </c>
      <c r="J10" s="12">
        <f>I10*0.3</f>
        <v>26337.050999999999</v>
      </c>
      <c r="K10" s="14">
        <f>J10/1000</f>
        <v>26.337050999999999</v>
      </c>
      <c r="L10" s="15">
        <f>ROUNDDOWN(K10,2)</f>
        <v>26.33</v>
      </c>
    </row>
    <row r="11" spans="1:12" ht="9" customHeight="1" thickBot="1" x14ac:dyDescent="0.55000000000000004"/>
    <row r="12" spans="1:12" ht="18.8" customHeight="1" thickBot="1" x14ac:dyDescent="0.55000000000000004">
      <c r="C12" s="60" t="s">
        <v>27</v>
      </c>
      <c r="D12" s="61"/>
      <c r="E12" s="61" t="s">
        <v>11</v>
      </c>
      <c r="F12" s="61"/>
      <c r="G12" s="61" t="s">
        <v>42</v>
      </c>
      <c r="H12" s="62"/>
    </row>
    <row r="13" spans="1:12" ht="18.8" customHeight="1" thickBot="1" x14ac:dyDescent="0.55000000000000004">
      <c r="C13" s="51">
        <f>L5</f>
        <v>72.75</v>
      </c>
      <c r="D13" s="52"/>
      <c r="E13" s="53">
        <f>L10</f>
        <v>26.33</v>
      </c>
      <c r="F13" s="52"/>
      <c r="G13" s="54">
        <f>C13+E13</f>
        <v>99.08</v>
      </c>
      <c r="H13" s="55"/>
    </row>
    <row r="14" spans="1:12" ht="9" customHeight="1" thickBot="1" x14ac:dyDescent="0.55000000000000004"/>
    <row r="15" spans="1:12" ht="18.8" customHeight="1" thickBot="1" x14ac:dyDescent="0.55000000000000004">
      <c r="C15" s="60" t="s">
        <v>28</v>
      </c>
      <c r="D15" s="61"/>
      <c r="E15" s="61" t="s">
        <v>29</v>
      </c>
      <c r="F15" s="61"/>
      <c r="G15" s="61" t="s">
        <v>43</v>
      </c>
      <c r="H15" s="62"/>
    </row>
    <row r="16" spans="1:12" ht="18.8" customHeight="1" thickBot="1" x14ac:dyDescent="0.55000000000000004">
      <c r="C16" s="51">
        <f>G13</f>
        <v>99.08</v>
      </c>
      <c r="D16" s="52"/>
      <c r="E16" s="52">
        <v>79</v>
      </c>
      <c r="F16" s="52"/>
      <c r="G16" s="54">
        <f>C16+E16</f>
        <v>178.07999999999998</v>
      </c>
      <c r="H16" s="55"/>
    </row>
    <row r="17" spans="2:11" ht="9" customHeight="1" thickBot="1" x14ac:dyDescent="0.55000000000000004"/>
    <row r="18" spans="2:11" ht="17.2" customHeight="1" thickBot="1" x14ac:dyDescent="0.55000000000000004">
      <c r="C18" s="60" t="s">
        <v>30</v>
      </c>
      <c r="D18" s="61"/>
      <c r="E18" s="61" t="s">
        <v>31</v>
      </c>
      <c r="F18" s="61"/>
      <c r="G18" s="63" t="s">
        <v>44</v>
      </c>
      <c r="H18" s="64"/>
      <c r="I18" s="129" t="s">
        <v>60</v>
      </c>
      <c r="J18" s="130"/>
      <c r="K18" s="131"/>
    </row>
    <row r="19" spans="2:11" ht="18.8" customHeight="1" thickBot="1" x14ac:dyDescent="0.55000000000000004">
      <c r="C19" s="51">
        <f>G16</f>
        <v>178.07999999999998</v>
      </c>
      <c r="D19" s="52"/>
      <c r="E19" s="52">
        <v>2.0739999999999998</v>
      </c>
      <c r="F19" s="52"/>
      <c r="G19" s="68">
        <f>C19*E19</f>
        <v>369.33791999999994</v>
      </c>
      <c r="H19" s="69"/>
      <c r="I19" s="135">
        <f>ROUNDDOWN(G19,0)</f>
        <v>369</v>
      </c>
      <c r="J19" s="136"/>
      <c r="K19" s="137"/>
    </row>
    <row r="20" spans="2:11" ht="9" customHeight="1" thickBot="1" x14ac:dyDescent="0.55000000000000004"/>
    <row r="21" spans="2:11" ht="18.8" customHeight="1" thickBot="1" x14ac:dyDescent="0.55000000000000004">
      <c r="C21" s="60" t="s">
        <v>36</v>
      </c>
      <c r="D21" s="61"/>
      <c r="E21" s="61" t="s">
        <v>32</v>
      </c>
      <c r="F21" s="64"/>
      <c r="G21" s="129" t="s">
        <v>61</v>
      </c>
      <c r="H21" s="130"/>
      <c r="I21" s="130"/>
      <c r="J21" s="130"/>
      <c r="K21" s="131"/>
    </row>
    <row r="22" spans="2:11" ht="19.899999999999999" thickBot="1" x14ac:dyDescent="0.55000000000000004">
      <c r="C22" s="73">
        <f>I19</f>
        <v>369</v>
      </c>
      <c r="D22" s="52"/>
      <c r="E22" s="52">
        <v>1.1000000000000001</v>
      </c>
      <c r="F22" s="74"/>
      <c r="G22" s="132">
        <f>C22*E22</f>
        <v>405.90000000000003</v>
      </c>
      <c r="H22" s="133"/>
      <c r="I22" s="133"/>
      <c r="J22" s="133"/>
      <c r="K22" s="134"/>
    </row>
    <row r="23" spans="2:11" ht="8.1999999999999993" customHeight="1" thickBot="1" x14ac:dyDescent="0.55000000000000004"/>
    <row r="24" spans="2:11" ht="20.3" customHeight="1" thickBot="1" x14ac:dyDescent="0.55000000000000004">
      <c r="B24" s="94" t="s">
        <v>72</v>
      </c>
      <c r="C24" s="97" t="s">
        <v>51</v>
      </c>
      <c r="D24" s="82"/>
      <c r="E24" s="85" t="s">
        <v>79</v>
      </c>
      <c r="F24" s="85"/>
      <c r="G24" s="85"/>
      <c r="H24" s="85" t="s">
        <v>105</v>
      </c>
      <c r="I24" s="85"/>
      <c r="J24" s="78" t="s">
        <v>63</v>
      </c>
      <c r="K24" s="79"/>
    </row>
    <row r="25" spans="2:11" ht="18.8" customHeight="1" thickBot="1" x14ac:dyDescent="0.55000000000000004">
      <c r="B25" s="95"/>
      <c r="C25" s="101"/>
      <c r="D25" s="102"/>
      <c r="E25" s="33"/>
      <c r="F25" s="31">
        <f>INT(H25*J25)</f>
        <v>3977</v>
      </c>
      <c r="G25" s="32" t="s">
        <v>89</v>
      </c>
      <c r="H25" s="111">
        <v>9.8000000000000007</v>
      </c>
      <c r="I25" s="112"/>
      <c r="J25" s="81">
        <f>G22</f>
        <v>405.90000000000003</v>
      </c>
      <c r="K25" s="83"/>
    </row>
    <row r="26" spans="2:11" ht="19.899999999999999" thickBot="1" x14ac:dyDescent="0.55000000000000004">
      <c r="B26" s="95"/>
      <c r="C26" s="82" t="s">
        <v>52</v>
      </c>
      <c r="D26" s="125"/>
      <c r="E26" s="122">
        <v>3941</v>
      </c>
      <c r="F26" s="123"/>
      <c r="G26" s="108" t="s">
        <v>66</v>
      </c>
      <c r="H26" s="109"/>
      <c r="I26" s="23"/>
      <c r="J26" s="23"/>
      <c r="K26" s="23"/>
    </row>
    <row r="27" spans="2:11" ht="20.3" customHeight="1" thickBot="1" x14ac:dyDescent="0.55000000000000004">
      <c r="B27" s="96"/>
      <c r="C27" s="127" t="s">
        <v>56</v>
      </c>
      <c r="D27" s="127"/>
      <c r="E27" s="128">
        <f>F25+E26</f>
        <v>7918</v>
      </c>
      <c r="F27" s="128"/>
      <c r="G27" s="110" t="s">
        <v>90</v>
      </c>
      <c r="H27" s="110"/>
      <c r="I27" s="93"/>
    </row>
  </sheetData>
  <mergeCells count="57"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I8:I9"/>
    <mergeCell ref="K8:L8"/>
    <mergeCell ref="C12:D12"/>
    <mergeCell ref="E12:F12"/>
    <mergeCell ref="G12:H12"/>
    <mergeCell ref="C15:D15"/>
    <mergeCell ref="E15:F15"/>
    <mergeCell ref="G15:H15"/>
    <mergeCell ref="C16:D16"/>
    <mergeCell ref="E16:F16"/>
    <mergeCell ref="G16:H16"/>
    <mergeCell ref="C18:D18"/>
    <mergeCell ref="E18:F18"/>
    <mergeCell ref="G18:H18"/>
    <mergeCell ref="I18:K18"/>
    <mergeCell ref="C19:D19"/>
    <mergeCell ref="E19:F19"/>
    <mergeCell ref="G19:H19"/>
    <mergeCell ref="I19:K19"/>
    <mergeCell ref="C21:D21"/>
    <mergeCell ref="E21:F21"/>
    <mergeCell ref="G21:K21"/>
    <mergeCell ref="C22:D22"/>
    <mergeCell ref="E22:F22"/>
    <mergeCell ref="G22:K22"/>
    <mergeCell ref="J24:K24"/>
    <mergeCell ref="H25:I25"/>
    <mergeCell ref="J25:K25"/>
    <mergeCell ref="C26:D26"/>
    <mergeCell ref="E26:F26"/>
    <mergeCell ref="G26:H26"/>
    <mergeCell ref="C27:D27"/>
    <mergeCell ref="E27:F27"/>
    <mergeCell ref="G27:I27"/>
    <mergeCell ref="B24:B27"/>
    <mergeCell ref="C24:D25"/>
    <mergeCell ref="E24:G24"/>
    <mergeCell ref="H24:I24"/>
  </mergeCells>
  <phoneticPr fontId="1"/>
  <pageMargins left="0" right="0" top="0" bottom="0" header="0.31496062992125984" footer="0.31496062992125984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4" workbookViewId="0">
      <selection activeCell="G26" sqref="G26:H26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8" t="s">
        <v>106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9" customHeight="1" thickBot="1" x14ac:dyDescent="0.55000000000000004">
      <c r="B2" s="39"/>
      <c r="C2" s="39"/>
    </row>
    <row r="3" spans="1:12" ht="32.25" customHeight="1" x14ac:dyDescent="0.5">
      <c r="A3" s="40" t="s">
        <v>49</v>
      </c>
      <c r="B3" s="41" t="s">
        <v>2</v>
      </c>
      <c r="C3" s="43" t="s">
        <v>3</v>
      </c>
      <c r="D3" s="43" t="s">
        <v>4</v>
      </c>
      <c r="E3" s="45" t="s">
        <v>0</v>
      </c>
      <c r="F3" s="45"/>
      <c r="G3" s="3" t="s">
        <v>1</v>
      </c>
      <c r="H3" s="46" t="s">
        <v>38</v>
      </c>
      <c r="I3" s="48" t="s">
        <v>10</v>
      </c>
      <c r="J3" s="22" t="s">
        <v>41</v>
      </c>
      <c r="K3" s="45" t="s">
        <v>8</v>
      </c>
      <c r="L3" s="50"/>
    </row>
    <row r="4" spans="1:12" ht="73.5" customHeight="1" x14ac:dyDescent="0.5">
      <c r="A4" s="40"/>
      <c r="B4" s="42"/>
      <c r="C4" s="44"/>
      <c r="D4" s="44"/>
      <c r="E4" s="6" t="s">
        <v>5</v>
      </c>
      <c r="F4" s="6" t="s">
        <v>6</v>
      </c>
      <c r="G4" s="6" t="s">
        <v>7</v>
      </c>
      <c r="H4" s="47"/>
      <c r="I4" s="49"/>
      <c r="J4" s="6" t="s">
        <v>45</v>
      </c>
      <c r="K4" s="8" t="s">
        <v>46</v>
      </c>
      <c r="L4" s="16" t="s">
        <v>47</v>
      </c>
    </row>
    <row r="5" spans="1:12" ht="22.6" customHeight="1" thickBot="1" x14ac:dyDescent="0.55000000000000004">
      <c r="A5" s="40"/>
      <c r="B5" s="10">
        <v>154.85</v>
      </c>
      <c r="C5" s="11">
        <v>635</v>
      </c>
      <c r="D5" s="11">
        <v>635</v>
      </c>
      <c r="E5" s="11">
        <f>C5+D5</f>
        <v>1270</v>
      </c>
      <c r="F5" s="11">
        <f>E5/2</f>
        <v>635</v>
      </c>
      <c r="G5" s="12">
        <f>B5*F5</f>
        <v>98329.75</v>
      </c>
      <c r="H5" s="13">
        <v>8900</v>
      </c>
      <c r="I5" s="12">
        <f>G5+H5</f>
        <v>107229.75</v>
      </c>
      <c r="J5" s="17">
        <f>I5*0.7</f>
        <v>75060.824999999997</v>
      </c>
      <c r="K5" s="18">
        <f>J5/1000</f>
        <v>75.060824999999994</v>
      </c>
      <c r="L5" s="19">
        <f>ROUNDDOWN(K5,2)</f>
        <v>75.06</v>
      </c>
    </row>
    <row r="6" spans="1:12" ht="5.25" customHeight="1" x14ac:dyDescent="0.5">
      <c r="C6" s="1"/>
    </row>
    <row r="7" spans="1:12" ht="5.25" customHeight="1" thickBot="1" x14ac:dyDescent="0.55000000000000004">
      <c r="B7" s="39"/>
      <c r="C7" s="39"/>
    </row>
    <row r="8" spans="1:12" ht="32.25" customHeight="1" x14ac:dyDescent="0.5">
      <c r="A8" s="40" t="s">
        <v>50</v>
      </c>
      <c r="B8" s="41" t="s">
        <v>2</v>
      </c>
      <c r="C8" s="56" t="s">
        <v>11</v>
      </c>
      <c r="D8" s="56"/>
      <c r="E8" s="56"/>
      <c r="F8" s="57"/>
      <c r="G8" s="3" t="s">
        <v>15</v>
      </c>
      <c r="H8" s="46" t="s">
        <v>39</v>
      </c>
      <c r="I8" s="48" t="s">
        <v>18</v>
      </c>
      <c r="J8" s="22" t="s">
        <v>41</v>
      </c>
      <c r="K8" s="45" t="s">
        <v>11</v>
      </c>
      <c r="L8" s="50"/>
    </row>
    <row r="9" spans="1:12" ht="73.5" customHeight="1" x14ac:dyDescent="0.5">
      <c r="A9" s="40"/>
      <c r="B9" s="42"/>
      <c r="C9" s="4" t="s">
        <v>12</v>
      </c>
      <c r="D9" s="5" t="s">
        <v>13</v>
      </c>
      <c r="E9" s="6" t="s">
        <v>14</v>
      </c>
      <c r="F9" s="58"/>
      <c r="G9" s="6" t="s">
        <v>16</v>
      </c>
      <c r="H9" s="47"/>
      <c r="I9" s="49"/>
      <c r="J9" s="6" t="s">
        <v>40</v>
      </c>
      <c r="K9" s="8" t="s">
        <v>75</v>
      </c>
      <c r="L9" s="9" t="s">
        <v>48</v>
      </c>
    </row>
    <row r="10" spans="1:12" ht="22.6" customHeight="1" thickBot="1" x14ac:dyDescent="0.55000000000000004">
      <c r="A10" s="40"/>
      <c r="B10" s="10">
        <f>B5</f>
        <v>154.85</v>
      </c>
      <c r="C10" s="11">
        <v>419</v>
      </c>
      <c r="D10" s="11">
        <v>87</v>
      </c>
      <c r="E10" s="11">
        <f>C10+D10</f>
        <v>506</v>
      </c>
      <c r="F10" s="59"/>
      <c r="G10" s="12">
        <f>B10*E10</f>
        <v>78354.099999999991</v>
      </c>
      <c r="H10" s="13">
        <v>13350</v>
      </c>
      <c r="I10" s="12">
        <f>G10+H10</f>
        <v>91704.099999999991</v>
      </c>
      <c r="J10" s="12">
        <f>I10*0.3</f>
        <v>27511.229999999996</v>
      </c>
      <c r="K10" s="14">
        <f>J10/1000</f>
        <v>27.511229999999998</v>
      </c>
      <c r="L10" s="15">
        <f>ROUNDDOWN(K10,2)</f>
        <v>27.51</v>
      </c>
    </row>
    <row r="11" spans="1:12" ht="9" customHeight="1" thickBot="1" x14ac:dyDescent="0.55000000000000004"/>
    <row r="12" spans="1:12" ht="18.8" customHeight="1" thickBot="1" x14ac:dyDescent="0.55000000000000004">
      <c r="C12" s="60" t="s">
        <v>27</v>
      </c>
      <c r="D12" s="61"/>
      <c r="E12" s="61" t="s">
        <v>11</v>
      </c>
      <c r="F12" s="61"/>
      <c r="G12" s="61" t="s">
        <v>42</v>
      </c>
      <c r="H12" s="62"/>
    </row>
    <row r="13" spans="1:12" ht="18.8" customHeight="1" thickBot="1" x14ac:dyDescent="0.55000000000000004">
      <c r="C13" s="51">
        <f>L5</f>
        <v>75.06</v>
      </c>
      <c r="D13" s="52"/>
      <c r="E13" s="53">
        <f>L10</f>
        <v>27.51</v>
      </c>
      <c r="F13" s="52"/>
      <c r="G13" s="54">
        <f>C13+E13</f>
        <v>102.57000000000001</v>
      </c>
      <c r="H13" s="55"/>
    </row>
    <row r="14" spans="1:12" ht="9" customHeight="1" thickBot="1" x14ac:dyDescent="0.55000000000000004"/>
    <row r="15" spans="1:12" ht="18.8" customHeight="1" thickBot="1" x14ac:dyDescent="0.55000000000000004">
      <c r="C15" s="60" t="s">
        <v>28</v>
      </c>
      <c r="D15" s="61"/>
      <c r="E15" s="61" t="s">
        <v>29</v>
      </c>
      <c r="F15" s="61"/>
      <c r="G15" s="61" t="s">
        <v>43</v>
      </c>
      <c r="H15" s="62"/>
    </row>
    <row r="16" spans="1:12" ht="18.8" customHeight="1" thickBot="1" x14ac:dyDescent="0.55000000000000004">
      <c r="C16" s="51">
        <f>G13</f>
        <v>102.57000000000001</v>
      </c>
      <c r="D16" s="52"/>
      <c r="E16" s="52">
        <v>79</v>
      </c>
      <c r="F16" s="52"/>
      <c r="G16" s="54">
        <f>C16+E16</f>
        <v>181.57</v>
      </c>
      <c r="H16" s="55"/>
    </row>
    <row r="17" spans="2:11" ht="9" customHeight="1" thickBot="1" x14ac:dyDescent="0.55000000000000004"/>
    <row r="18" spans="2:11" ht="17.2" customHeight="1" thickBot="1" x14ac:dyDescent="0.55000000000000004">
      <c r="C18" s="60" t="s">
        <v>30</v>
      </c>
      <c r="D18" s="61"/>
      <c r="E18" s="61" t="s">
        <v>31</v>
      </c>
      <c r="F18" s="61"/>
      <c r="G18" s="63" t="s">
        <v>44</v>
      </c>
      <c r="H18" s="64"/>
      <c r="I18" s="129" t="s">
        <v>60</v>
      </c>
      <c r="J18" s="130"/>
      <c r="K18" s="131"/>
    </row>
    <row r="19" spans="2:11" ht="18.8" customHeight="1" thickBot="1" x14ac:dyDescent="0.55000000000000004">
      <c r="C19" s="51">
        <f>G16</f>
        <v>181.57</v>
      </c>
      <c r="D19" s="52"/>
      <c r="E19" s="52">
        <v>2.0739999999999998</v>
      </c>
      <c r="F19" s="52"/>
      <c r="G19" s="68">
        <f>C19*E19</f>
        <v>376.57617999999997</v>
      </c>
      <c r="H19" s="69"/>
      <c r="I19" s="135">
        <f>ROUNDDOWN(G19,0)</f>
        <v>376</v>
      </c>
      <c r="J19" s="136"/>
      <c r="K19" s="137"/>
    </row>
    <row r="20" spans="2:11" ht="9" customHeight="1" thickBot="1" x14ac:dyDescent="0.55000000000000004"/>
    <row r="21" spans="2:11" ht="18.8" customHeight="1" thickBot="1" x14ac:dyDescent="0.55000000000000004">
      <c r="C21" s="60" t="s">
        <v>36</v>
      </c>
      <c r="D21" s="61"/>
      <c r="E21" s="61" t="s">
        <v>32</v>
      </c>
      <c r="F21" s="64"/>
      <c r="G21" s="129" t="s">
        <v>61</v>
      </c>
      <c r="H21" s="130"/>
      <c r="I21" s="130"/>
      <c r="J21" s="130"/>
      <c r="K21" s="131"/>
    </row>
    <row r="22" spans="2:11" ht="19.899999999999999" thickBot="1" x14ac:dyDescent="0.55000000000000004">
      <c r="C22" s="73">
        <f>I19</f>
        <v>376</v>
      </c>
      <c r="D22" s="52"/>
      <c r="E22" s="52">
        <v>1.1000000000000001</v>
      </c>
      <c r="F22" s="74"/>
      <c r="G22" s="132">
        <f>C22*E22</f>
        <v>413.6</v>
      </c>
      <c r="H22" s="133"/>
      <c r="I22" s="133"/>
      <c r="J22" s="133"/>
      <c r="K22" s="134"/>
    </row>
    <row r="23" spans="2:11" ht="8.1999999999999993" customHeight="1" thickBot="1" x14ac:dyDescent="0.55000000000000004"/>
    <row r="24" spans="2:11" ht="20.3" customHeight="1" thickBot="1" x14ac:dyDescent="0.55000000000000004">
      <c r="B24" s="94" t="s">
        <v>70</v>
      </c>
      <c r="C24" s="97" t="s">
        <v>51</v>
      </c>
      <c r="D24" s="82"/>
      <c r="E24" s="85" t="s">
        <v>79</v>
      </c>
      <c r="F24" s="85"/>
      <c r="G24" s="85"/>
      <c r="H24" s="85" t="s">
        <v>107</v>
      </c>
      <c r="I24" s="85"/>
      <c r="J24" s="78" t="s">
        <v>63</v>
      </c>
      <c r="K24" s="79"/>
    </row>
    <row r="25" spans="2:11" ht="18.8" customHeight="1" thickBot="1" x14ac:dyDescent="0.55000000000000004">
      <c r="B25" s="95"/>
      <c r="C25" s="101"/>
      <c r="D25" s="102"/>
      <c r="E25" s="33"/>
      <c r="F25" s="31">
        <f>INT(H25*J25)</f>
        <v>46778</v>
      </c>
      <c r="G25" s="32" t="s">
        <v>89</v>
      </c>
      <c r="H25" s="111">
        <v>113.1</v>
      </c>
      <c r="I25" s="112"/>
      <c r="J25" s="81">
        <f>G22</f>
        <v>413.6</v>
      </c>
      <c r="K25" s="83"/>
    </row>
    <row r="26" spans="2:11" ht="19.899999999999999" thickBot="1" x14ac:dyDescent="0.55000000000000004">
      <c r="B26" s="95"/>
      <c r="C26" s="82" t="s">
        <v>52</v>
      </c>
      <c r="D26" s="125"/>
      <c r="E26" s="122">
        <v>3941</v>
      </c>
      <c r="F26" s="123"/>
      <c r="G26" s="108" t="s">
        <v>66</v>
      </c>
      <c r="H26" s="109"/>
      <c r="I26" s="23"/>
      <c r="J26" s="23"/>
      <c r="K26" s="23"/>
    </row>
    <row r="27" spans="2:11" ht="20.3" customHeight="1" thickBot="1" x14ac:dyDescent="0.55000000000000004">
      <c r="B27" s="96"/>
      <c r="C27" s="127" t="s">
        <v>56</v>
      </c>
      <c r="D27" s="127"/>
      <c r="E27" s="128">
        <f>F25+E26</f>
        <v>50719</v>
      </c>
      <c r="F27" s="128"/>
      <c r="G27" s="110" t="s">
        <v>90</v>
      </c>
      <c r="H27" s="110"/>
      <c r="I27" s="93"/>
    </row>
  </sheetData>
  <mergeCells count="57">
    <mergeCell ref="C27:D27"/>
    <mergeCell ref="E27:F27"/>
    <mergeCell ref="G27:I27"/>
    <mergeCell ref="B24:B27"/>
    <mergeCell ref="C24:D25"/>
    <mergeCell ref="E24:G24"/>
    <mergeCell ref="H24:I24"/>
    <mergeCell ref="J24:K24"/>
    <mergeCell ref="H25:I25"/>
    <mergeCell ref="J25:K25"/>
    <mergeCell ref="C26:D26"/>
    <mergeCell ref="E26:F26"/>
    <mergeCell ref="G26:H26"/>
    <mergeCell ref="C21:D21"/>
    <mergeCell ref="E21:F21"/>
    <mergeCell ref="G21:K21"/>
    <mergeCell ref="C22:D22"/>
    <mergeCell ref="E22:F22"/>
    <mergeCell ref="G22:K22"/>
    <mergeCell ref="C18:D18"/>
    <mergeCell ref="E18:F18"/>
    <mergeCell ref="G18:H18"/>
    <mergeCell ref="I18:K18"/>
    <mergeCell ref="C19:D19"/>
    <mergeCell ref="E19:F19"/>
    <mergeCell ref="G19:H19"/>
    <mergeCell ref="I19:K19"/>
    <mergeCell ref="C15:D15"/>
    <mergeCell ref="E15:F15"/>
    <mergeCell ref="G15:H15"/>
    <mergeCell ref="C16:D16"/>
    <mergeCell ref="E16:F16"/>
    <mergeCell ref="G16:H16"/>
    <mergeCell ref="I8:I9"/>
    <mergeCell ref="K8:L8"/>
    <mergeCell ref="C12:D12"/>
    <mergeCell ref="E12:F12"/>
    <mergeCell ref="G12:H12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</mergeCells>
  <phoneticPr fontId="1"/>
  <pageMargins left="0" right="0" top="0" bottom="0" header="0.31496062992125984" footer="0.31496062992125984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0" workbookViewId="0">
      <selection activeCell="G26" sqref="G26:H26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8" t="s">
        <v>108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9" customHeight="1" thickBot="1" x14ac:dyDescent="0.55000000000000004">
      <c r="B2" s="39"/>
      <c r="C2" s="39"/>
    </row>
    <row r="3" spans="1:12" ht="32.25" customHeight="1" x14ac:dyDescent="0.5">
      <c r="A3" s="40" t="s">
        <v>49</v>
      </c>
      <c r="B3" s="41" t="s">
        <v>2</v>
      </c>
      <c r="C3" s="43" t="s">
        <v>3</v>
      </c>
      <c r="D3" s="43" t="s">
        <v>4</v>
      </c>
      <c r="E3" s="45" t="s">
        <v>0</v>
      </c>
      <c r="F3" s="45"/>
      <c r="G3" s="3" t="s">
        <v>1</v>
      </c>
      <c r="H3" s="46" t="s">
        <v>38</v>
      </c>
      <c r="I3" s="48" t="s">
        <v>10</v>
      </c>
      <c r="J3" s="22" t="s">
        <v>41</v>
      </c>
      <c r="K3" s="45" t="s">
        <v>8</v>
      </c>
      <c r="L3" s="50"/>
    </row>
    <row r="4" spans="1:12" ht="73.5" customHeight="1" x14ac:dyDescent="0.5">
      <c r="A4" s="40"/>
      <c r="B4" s="42"/>
      <c r="C4" s="44"/>
      <c r="D4" s="44"/>
      <c r="E4" s="6" t="s">
        <v>5</v>
      </c>
      <c r="F4" s="6" t="s">
        <v>6</v>
      </c>
      <c r="G4" s="6" t="s">
        <v>7</v>
      </c>
      <c r="H4" s="47"/>
      <c r="I4" s="49"/>
      <c r="J4" s="6" t="s">
        <v>45</v>
      </c>
      <c r="K4" s="8" t="s">
        <v>46</v>
      </c>
      <c r="L4" s="16" t="s">
        <v>47</v>
      </c>
    </row>
    <row r="5" spans="1:12" ht="22.6" customHeight="1" thickBot="1" x14ac:dyDescent="0.55000000000000004">
      <c r="A5" s="40"/>
      <c r="B5" s="10">
        <v>154.77000000000001</v>
      </c>
      <c r="C5" s="11">
        <v>635</v>
      </c>
      <c r="D5" s="11">
        <v>625</v>
      </c>
      <c r="E5" s="11">
        <f>C5+D5</f>
        <v>1260</v>
      </c>
      <c r="F5" s="11">
        <f>E5/2</f>
        <v>630</v>
      </c>
      <c r="G5" s="12">
        <f>B5*F5</f>
        <v>97505.1</v>
      </c>
      <c r="H5" s="13">
        <v>9100</v>
      </c>
      <c r="I5" s="12">
        <f>G5+H5</f>
        <v>106605.1</v>
      </c>
      <c r="J5" s="17">
        <f>I5*0.7</f>
        <v>74623.569999999992</v>
      </c>
      <c r="K5" s="18">
        <f>J5/1000</f>
        <v>74.623569999999987</v>
      </c>
      <c r="L5" s="19">
        <f>ROUNDDOWN(K5,2)</f>
        <v>74.62</v>
      </c>
    </row>
    <row r="6" spans="1:12" ht="5.25" customHeight="1" x14ac:dyDescent="0.5">
      <c r="C6" s="1"/>
    </row>
    <row r="7" spans="1:12" ht="5.25" customHeight="1" thickBot="1" x14ac:dyDescent="0.55000000000000004">
      <c r="B7" s="39"/>
      <c r="C7" s="39"/>
    </row>
    <row r="8" spans="1:12" ht="32.25" customHeight="1" x14ac:dyDescent="0.5">
      <c r="A8" s="40" t="s">
        <v>50</v>
      </c>
      <c r="B8" s="41" t="s">
        <v>2</v>
      </c>
      <c r="C8" s="56" t="s">
        <v>11</v>
      </c>
      <c r="D8" s="56"/>
      <c r="E8" s="56"/>
      <c r="F8" s="57"/>
      <c r="G8" s="3" t="s">
        <v>15</v>
      </c>
      <c r="H8" s="46" t="s">
        <v>39</v>
      </c>
      <c r="I8" s="48" t="s">
        <v>18</v>
      </c>
      <c r="J8" s="22" t="s">
        <v>41</v>
      </c>
      <c r="K8" s="45" t="s">
        <v>11</v>
      </c>
      <c r="L8" s="50"/>
    </row>
    <row r="9" spans="1:12" ht="73.5" customHeight="1" x14ac:dyDescent="0.5">
      <c r="A9" s="40"/>
      <c r="B9" s="42"/>
      <c r="C9" s="4" t="s">
        <v>12</v>
      </c>
      <c r="D9" s="5" t="s">
        <v>13</v>
      </c>
      <c r="E9" s="6" t="s">
        <v>14</v>
      </c>
      <c r="F9" s="58"/>
      <c r="G9" s="6" t="s">
        <v>16</v>
      </c>
      <c r="H9" s="47"/>
      <c r="I9" s="49"/>
      <c r="J9" s="6" t="s">
        <v>40</v>
      </c>
      <c r="K9" s="8" t="s">
        <v>75</v>
      </c>
      <c r="L9" s="9" t="s">
        <v>48</v>
      </c>
    </row>
    <row r="10" spans="1:12" ht="22.6" customHeight="1" thickBot="1" x14ac:dyDescent="0.55000000000000004">
      <c r="A10" s="40"/>
      <c r="B10" s="10">
        <f>B5</f>
        <v>154.77000000000001</v>
      </c>
      <c r="C10" s="11">
        <v>400</v>
      </c>
      <c r="D10" s="11">
        <v>87</v>
      </c>
      <c r="E10" s="11">
        <f>C10+D10</f>
        <v>487</v>
      </c>
      <c r="F10" s="59"/>
      <c r="G10" s="12">
        <f>B10*E10</f>
        <v>75372.990000000005</v>
      </c>
      <c r="H10" s="13">
        <v>13650</v>
      </c>
      <c r="I10" s="12">
        <f>G10+H10</f>
        <v>89022.99</v>
      </c>
      <c r="J10" s="12">
        <f>I10*0.3</f>
        <v>26706.897000000001</v>
      </c>
      <c r="K10" s="14">
        <f>J10/1000</f>
        <v>26.706897000000001</v>
      </c>
      <c r="L10" s="15">
        <f>ROUNDDOWN(K10,2)</f>
        <v>26.7</v>
      </c>
    </row>
    <row r="11" spans="1:12" ht="9" customHeight="1" thickBot="1" x14ac:dyDescent="0.55000000000000004"/>
    <row r="12" spans="1:12" ht="18.8" customHeight="1" thickBot="1" x14ac:dyDescent="0.55000000000000004">
      <c r="C12" s="60" t="s">
        <v>27</v>
      </c>
      <c r="D12" s="61"/>
      <c r="E12" s="61" t="s">
        <v>11</v>
      </c>
      <c r="F12" s="61"/>
      <c r="G12" s="61" t="s">
        <v>42</v>
      </c>
      <c r="H12" s="62"/>
    </row>
    <row r="13" spans="1:12" ht="18.8" customHeight="1" thickBot="1" x14ac:dyDescent="0.55000000000000004">
      <c r="C13" s="51">
        <f>L5</f>
        <v>74.62</v>
      </c>
      <c r="D13" s="52"/>
      <c r="E13" s="53">
        <f>L10</f>
        <v>26.7</v>
      </c>
      <c r="F13" s="52"/>
      <c r="G13" s="54">
        <f>C13+E13</f>
        <v>101.32000000000001</v>
      </c>
      <c r="H13" s="55"/>
    </row>
    <row r="14" spans="1:12" ht="9" customHeight="1" thickBot="1" x14ac:dyDescent="0.55000000000000004"/>
    <row r="15" spans="1:12" ht="18.8" customHeight="1" thickBot="1" x14ac:dyDescent="0.55000000000000004">
      <c r="C15" s="60" t="s">
        <v>28</v>
      </c>
      <c r="D15" s="61"/>
      <c r="E15" s="61" t="s">
        <v>29</v>
      </c>
      <c r="F15" s="61"/>
      <c r="G15" s="61" t="s">
        <v>43</v>
      </c>
      <c r="H15" s="62"/>
    </row>
    <row r="16" spans="1:12" ht="18.8" customHeight="1" thickBot="1" x14ac:dyDescent="0.55000000000000004">
      <c r="C16" s="51">
        <f>G13</f>
        <v>101.32000000000001</v>
      </c>
      <c r="D16" s="52"/>
      <c r="E16" s="52">
        <v>79</v>
      </c>
      <c r="F16" s="52"/>
      <c r="G16" s="54">
        <f>C16+E16</f>
        <v>180.32</v>
      </c>
      <c r="H16" s="55"/>
    </row>
    <row r="17" spans="2:11" ht="9" customHeight="1" thickBot="1" x14ac:dyDescent="0.55000000000000004"/>
    <row r="18" spans="2:11" ht="17.2" customHeight="1" thickBot="1" x14ac:dyDescent="0.55000000000000004">
      <c r="C18" s="60" t="s">
        <v>30</v>
      </c>
      <c r="D18" s="61"/>
      <c r="E18" s="61" t="s">
        <v>31</v>
      </c>
      <c r="F18" s="61"/>
      <c r="G18" s="63" t="s">
        <v>44</v>
      </c>
      <c r="H18" s="64"/>
      <c r="I18" s="129" t="s">
        <v>60</v>
      </c>
      <c r="J18" s="130"/>
      <c r="K18" s="131"/>
    </row>
    <row r="19" spans="2:11" ht="18.8" customHeight="1" thickBot="1" x14ac:dyDescent="0.55000000000000004">
      <c r="C19" s="51">
        <f>G16</f>
        <v>180.32</v>
      </c>
      <c r="D19" s="52"/>
      <c r="E19" s="52">
        <v>2.0739999999999998</v>
      </c>
      <c r="F19" s="52"/>
      <c r="G19" s="68">
        <f>C19*E19</f>
        <v>373.98367999999994</v>
      </c>
      <c r="H19" s="69"/>
      <c r="I19" s="135">
        <f>ROUNDDOWN(G19,0)</f>
        <v>373</v>
      </c>
      <c r="J19" s="136"/>
      <c r="K19" s="137"/>
    </row>
    <row r="20" spans="2:11" ht="9" customHeight="1" thickBot="1" x14ac:dyDescent="0.55000000000000004"/>
    <row r="21" spans="2:11" ht="18.8" customHeight="1" thickBot="1" x14ac:dyDescent="0.55000000000000004">
      <c r="C21" s="60" t="s">
        <v>36</v>
      </c>
      <c r="D21" s="61"/>
      <c r="E21" s="61" t="s">
        <v>32</v>
      </c>
      <c r="F21" s="64"/>
      <c r="G21" s="129" t="s">
        <v>61</v>
      </c>
      <c r="H21" s="130"/>
      <c r="I21" s="130"/>
      <c r="J21" s="130"/>
      <c r="K21" s="131"/>
    </row>
    <row r="22" spans="2:11" ht="19.899999999999999" thickBot="1" x14ac:dyDescent="0.55000000000000004">
      <c r="C22" s="73">
        <f>I19</f>
        <v>373</v>
      </c>
      <c r="D22" s="52"/>
      <c r="E22" s="52">
        <v>1.1000000000000001</v>
      </c>
      <c r="F22" s="74"/>
      <c r="G22" s="132">
        <f>C22*E22</f>
        <v>410.3</v>
      </c>
      <c r="H22" s="133"/>
      <c r="I22" s="133"/>
      <c r="J22" s="133"/>
      <c r="K22" s="134"/>
    </row>
    <row r="23" spans="2:11" ht="8.1999999999999993" customHeight="1" thickBot="1" x14ac:dyDescent="0.55000000000000004"/>
    <row r="24" spans="2:11" ht="20.3" customHeight="1" thickBot="1" x14ac:dyDescent="0.55000000000000004">
      <c r="B24" s="94" t="s">
        <v>67</v>
      </c>
      <c r="C24" s="97" t="s">
        <v>51</v>
      </c>
      <c r="D24" s="82"/>
      <c r="E24" s="85" t="s">
        <v>79</v>
      </c>
      <c r="F24" s="85"/>
      <c r="G24" s="85"/>
      <c r="H24" s="85" t="s">
        <v>109</v>
      </c>
      <c r="I24" s="85"/>
      <c r="J24" s="78" t="s">
        <v>63</v>
      </c>
      <c r="K24" s="79"/>
    </row>
    <row r="25" spans="2:11" ht="18.8" customHeight="1" thickBot="1" x14ac:dyDescent="0.55000000000000004">
      <c r="B25" s="95"/>
      <c r="C25" s="101"/>
      <c r="D25" s="102"/>
      <c r="E25" s="33"/>
      <c r="F25" s="31">
        <f>INT(H25*J25)</f>
        <v>60806</v>
      </c>
      <c r="G25" s="32" t="s">
        <v>89</v>
      </c>
      <c r="H25" s="111">
        <v>148.19999999999999</v>
      </c>
      <c r="I25" s="112"/>
      <c r="J25" s="81">
        <f>G22</f>
        <v>410.3</v>
      </c>
      <c r="K25" s="83"/>
    </row>
    <row r="26" spans="2:11" ht="19.899999999999999" thickBot="1" x14ac:dyDescent="0.55000000000000004">
      <c r="B26" s="95"/>
      <c r="C26" s="82" t="s">
        <v>52</v>
      </c>
      <c r="D26" s="125"/>
      <c r="E26" s="122">
        <v>3941</v>
      </c>
      <c r="F26" s="123"/>
      <c r="G26" s="108" t="s">
        <v>66</v>
      </c>
      <c r="H26" s="109"/>
      <c r="I26" s="23"/>
      <c r="J26" s="23"/>
      <c r="K26" s="23"/>
    </row>
    <row r="27" spans="2:11" ht="20.3" customHeight="1" thickBot="1" x14ac:dyDescent="0.55000000000000004">
      <c r="B27" s="96"/>
      <c r="C27" s="127" t="s">
        <v>56</v>
      </c>
      <c r="D27" s="127"/>
      <c r="E27" s="128">
        <f>F25+E26</f>
        <v>64747</v>
      </c>
      <c r="F27" s="128"/>
      <c r="G27" s="110" t="s">
        <v>90</v>
      </c>
      <c r="H27" s="110"/>
      <c r="I27" s="93"/>
    </row>
  </sheetData>
  <mergeCells count="57">
    <mergeCell ref="C27:D27"/>
    <mergeCell ref="E27:F27"/>
    <mergeCell ref="G27:I27"/>
    <mergeCell ref="B24:B27"/>
    <mergeCell ref="C24:D25"/>
    <mergeCell ref="E24:G24"/>
    <mergeCell ref="H24:I24"/>
    <mergeCell ref="J24:K24"/>
    <mergeCell ref="H25:I25"/>
    <mergeCell ref="J25:K25"/>
    <mergeCell ref="C26:D26"/>
    <mergeCell ref="E26:F26"/>
    <mergeCell ref="G26:H26"/>
    <mergeCell ref="C21:D21"/>
    <mergeCell ref="E21:F21"/>
    <mergeCell ref="G21:K21"/>
    <mergeCell ref="C22:D22"/>
    <mergeCell ref="E22:F22"/>
    <mergeCell ref="G22:K22"/>
    <mergeCell ref="C18:D18"/>
    <mergeCell ref="E18:F18"/>
    <mergeCell ref="G18:H18"/>
    <mergeCell ref="I18:K18"/>
    <mergeCell ref="C19:D19"/>
    <mergeCell ref="E19:F19"/>
    <mergeCell ref="G19:H19"/>
    <mergeCell ref="I19:K19"/>
    <mergeCell ref="C15:D15"/>
    <mergeCell ref="E15:F15"/>
    <mergeCell ref="G15:H15"/>
    <mergeCell ref="C16:D16"/>
    <mergeCell ref="E16:F16"/>
    <mergeCell ref="G16:H16"/>
    <mergeCell ref="I8:I9"/>
    <mergeCell ref="K8:L8"/>
    <mergeCell ref="C12:D12"/>
    <mergeCell ref="E12:F12"/>
    <mergeCell ref="G12:H12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</mergeCells>
  <phoneticPr fontId="1"/>
  <pageMargins left="0" right="0" top="0" bottom="0" header="0.31496062992125984" footer="0.31496062992125984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0" workbookViewId="0">
      <selection activeCell="G26" sqref="G26:H26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8" t="s">
        <v>111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9" customHeight="1" thickBot="1" x14ac:dyDescent="0.55000000000000004">
      <c r="B2" s="39"/>
      <c r="C2" s="39"/>
    </row>
    <row r="3" spans="1:12" ht="32.25" customHeight="1" x14ac:dyDescent="0.5">
      <c r="A3" s="40" t="s">
        <v>49</v>
      </c>
      <c r="B3" s="41" t="s">
        <v>2</v>
      </c>
      <c r="C3" s="43" t="s">
        <v>3</v>
      </c>
      <c r="D3" s="43" t="s">
        <v>4</v>
      </c>
      <c r="E3" s="45" t="s">
        <v>0</v>
      </c>
      <c r="F3" s="45"/>
      <c r="G3" s="3" t="s">
        <v>1</v>
      </c>
      <c r="H3" s="46" t="s">
        <v>38</v>
      </c>
      <c r="I3" s="48" t="s">
        <v>10</v>
      </c>
      <c r="J3" s="22" t="s">
        <v>41</v>
      </c>
      <c r="K3" s="45" t="s">
        <v>8</v>
      </c>
      <c r="L3" s="50"/>
    </row>
    <row r="4" spans="1:12" ht="73.5" customHeight="1" x14ac:dyDescent="0.5">
      <c r="A4" s="40"/>
      <c r="B4" s="42"/>
      <c r="C4" s="44"/>
      <c r="D4" s="44"/>
      <c r="E4" s="6" t="s">
        <v>5</v>
      </c>
      <c r="F4" s="6" t="s">
        <v>6</v>
      </c>
      <c r="G4" s="6" t="s">
        <v>7</v>
      </c>
      <c r="H4" s="47"/>
      <c r="I4" s="49"/>
      <c r="J4" s="6" t="s">
        <v>45</v>
      </c>
      <c r="K4" s="8" t="s">
        <v>46</v>
      </c>
      <c r="L4" s="16" t="s">
        <v>47</v>
      </c>
    </row>
    <row r="5" spans="1:12" ht="22.6" customHeight="1" thickBot="1" x14ac:dyDescent="0.55000000000000004">
      <c r="A5" s="40"/>
      <c r="B5" s="10">
        <v>157.54</v>
      </c>
      <c r="C5" s="11">
        <v>625</v>
      </c>
      <c r="D5" s="11">
        <v>635</v>
      </c>
      <c r="E5" s="11">
        <f>C5+D5</f>
        <v>1260</v>
      </c>
      <c r="F5" s="11">
        <f>E5/2</f>
        <v>630</v>
      </c>
      <c r="G5" s="12">
        <f>B5*F5</f>
        <v>99250.2</v>
      </c>
      <c r="H5" s="13">
        <v>9400</v>
      </c>
      <c r="I5" s="12">
        <f>G5+H5</f>
        <v>108650.2</v>
      </c>
      <c r="J5" s="17">
        <f>I5*0.7</f>
        <v>76055.14</v>
      </c>
      <c r="K5" s="18">
        <f>J5/1000</f>
        <v>76.055139999999994</v>
      </c>
      <c r="L5" s="19">
        <f>ROUNDDOWN(K5,2)</f>
        <v>76.05</v>
      </c>
    </row>
    <row r="6" spans="1:12" ht="5.25" customHeight="1" x14ac:dyDescent="0.5">
      <c r="C6" s="1"/>
    </row>
    <row r="7" spans="1:12" ht="5.25" customHeight="1" thickBot="1" x14ac:dyDescent="0.55000000000000004">
      <c r="B7" s="39"/>
      <c r="C7" s="39"/>
    </row>
    <row r="8" spans="1:12" ht="32.25" customHeight="1" x14ac:dyDescent="0.5">
      <c r="A8" s="40" t="s">
        <v>50</v>
      </c>
      <c r="B8" s="41" t="s">
        <v>2</v>
      </c>
      <c r="C8" s="56" t="s">
        <v>11</v>
      </c>
      <c r="D8" s="56"/>
      <c r="E8" s="56"/>
      <c r="F8" s="57"/>
      <c r="G8" s="3" t="s">
        <v>15</v>
      </c>
      <c r="H8" s="46" t="s">
        <v>39</v>
      </c>
      <c r="I8" s="48" t="s">
        <v>18</v>
      </c>
      <c r="J8" s="22" t="s">
        <v>41</v>
      </c>
      <c r="K8" s="45" t="s">
        <v>11</v>
      </c>
      <c r="L8" s="50"/>
    </row>
    <row r="9" spans="1:12" ht="73.5" customHeight="1" x14ac:dyDescent="0.5">
      <c r="A9" s="40"/>
      <c r="B9" s="42"/>
      <c r="C9" s="4" t="s">
        <v>12</v>
      </c>
      <c r="D9" s="5" t="s">
        <v>13</v>
      </c>
      <c r="E9" s="6" t="s">
        <v>14</v>
      </c>
      <c r="F9" s="58"/>
      <c r="G9" s="6" t="s">
        <v>16</v>
      </c>
      <c r="H9" s="47"/>
      <c r="I9" s="49"/>
      <c r="J9" s="6" t="s">
        <v>40</v>
      </c>
      <c r="K9" s="8" t="s">
        <v>75</v>
      </c>
      <c r="L9" s="9" t="s">
        <v>48</v>
      </c>
    </row>
    <row r="10" spans="1:12" ht="22.6" customHeight="1" thickBot="1" x14ac:dyDescent="0.55000000000000004">
      <c r="A10" s="40"/>
      <c r="B10" s="10">
        <f>B5</f>
        <v>157.54</v>
      </c>
      <c r="C10" s="11">
        <v>469</v>
      </c>
      <c r="D10" s="11">
        <v>90</v>
      </c>
      <c r="E10" s="11">
        <f>C10+D10</f>
        <v>559</v>
      </c>
      <c r="F10" s="59"/>
      <c r="G10" s="12">
        <f>B10*E10</f>
        <v>88064.86</v>
      </c>
      <c r="H10" s="13">
        <v>14100</v>
      </c>
      <c r="I10" s="12">
        <f>G10+H10</f>
        <v>102164.86</v>
      </c>
      <c r="J10" s="12">
        <f>I10*0.3</f>
        <v>30649.457999999999</v>
      </c>
      <c r="K10" s="14">
        <f>J10/1000</f>
        <v>30.649457999999999</v>
      </c>
      <c r="L10" s="15">
        <f>ROUNDDOWN(K10,2)</f>
        <v>30.64</v>
      </c>
    </row>
    <row r="11" spans="1:12" ht="9" customHeight="1" thickBot="1" x14ac:dyDescent="0.55000000000000004"/>
    <row r="12" spans="1:12" ht="18.8" customHeight="1" thickBot="1" x14ac:dyDescent="0.55000000000000004">
      <c r="C12" s="60" t="s">
        <v>27</v>
      </c>
      <c r="D12" s="61"/>
      <c r="E12" s="61" t="s">
        <v>11</v>
      </c>
      <c r="F12" s="61"/>
      <c r="G12" s="61" t="s">
        <v>42</v>
      </c>
      <c r="H12" s="62"/>
    </row>
    <row r="13" spans="1:12" ht="18.8" customHeight="1" thickBot="1" x14ac:dyDescent="0.55000000000000004">
      <c r="C13" s="51">
        <f>L5</f>
        <v>76.05</v>
      </c>
      <c r="D13" s="52"/>
      <c r="E13" s="53">
        <f>L10</f>
        <v>30.64</v>
      </c>
      <c r="F13" s="52"/>
      <c r="G13" s="54">
        <f>C13+E13</f>
        <v>106.69</v>
      </c>
      <c r="H13" s="55"/>
    </row>
    <row r="14" spans="1:12" ht="9" customHeight="1" thickBot="1" x14ac:dyDescent="0.55000000000000004"/>
    <row r="15" spans="1:12" ht="18.8" customHeight="1" thickBot="1" x14ac:dyDescent="0.55000000000000004">
      <c r="C15" s="60" t="s">
        <v>28</v>
      </c>
      <c r="D15" s="61"/>
      <c r="E15" s="61" t="s">
        <v>29</v>
      </c>
      <c r="F15" s="61"/>
      <c r="G15" s="61" t="s">
        <v>43</v>
      </c>
      <c r="H15" s="62"/>
    </row>
    <row r="16" spans="1:12" ht="18.8" customHeight="1" thickBot="1" x14ac:dyDescent="0.55000000000000004">
      <c r="C16" s="51">
        <f>G13</f>
        <v>106.69</v>
      </c>
      <c r="D16" s="52"/>
      <c r="E16" s="52">
        <v>79</v>
      </c>
      <c r="F16" s="52"/>
      <c r="G16" s="54">
        <f>C16+E16</f>
        <v>185.69</v>
      </c>
      <c r="H16" s="55"/>
    </row>
    <row r="17" spans="2:11" ht="9" customHeight="1" thickBot="1" x14ac:dyDescent="0.55000000000000004"/>
    <row r="18" spans="2:11" ht="17.2" customHeight="1" thickBot="1" x14ac:dyDescent="0.55000000000000004">
      <c r="C18" s="60" t="s">
        <v>30</v>
      </c>
      <c r="D18" s="61"/>
      <c r="E18" s="61" t="s">
        <v>31</v>
      </c>
      <c r="F18" s="61"/>
      <c r="G18" s="63" t="s">
        <v>44</v>
      </c>
      <c r="H18" s="64"/>
      <c r="I18" s="129" t="s">
        <v>60</v>
      </c>
      <c r="J18" s="130"/>
      <c r="K18" s="131"/>
    </row>
    <row r="19" spans="2:11" ht="18.8" customHeight="1" thickBot="1" x14ac:dyDescent="0.55000000000000004">
      <c r="C19" s="51">
        <f>G16</f>
        <v>185.69</v>
      </c>
      <c r="D19" s="52"/>
      <c r="E19" s="52">
        <v>2.0739999999999998</v>
      </c>
      <c r="F19" s="52"/>
      <c r="G19" s="68">
        <f>C19*E19</f>
        <v>385.12105999999994</v>
      </c>
      <c r="H19" s="69"/>
      <c r="I19" s="135">
        <f>ROUNDDOWN(G19,0)</f>
        <v>385</v>
      </c>
      <c r="J19" s="136"/>
      <c r="K19" s="137"/>
    </row>
    <row r="20" spans="2:11" ht="9" customHeight="1" thickBot="1" x14ac:dyDescent="0.55000000000000004"/>
    <row r="21" spans="2:11" ht="18.8" customHeight="1" thickBot="1" x14ac:dyDescent="0.55000000000000004">
      <c r="C21" s="60" t="s">
        <v>36</v>
      </c>
      <c r="D21" s="61"/>
      <c r="E21" s="61" t="s">
        <v>32</v>
      </c>
      <c r="F21" s="64"/>
      <c r="G21" s="129" t="s">
        <v>61</v>
      </c>
      <c r="H21" s="130"/>
      <c r="I21" s="130"/>
      <c r="J21" s="130"/>
      <c r="K21" s="131"/>
    </row>
    <row r="22" spans="2:11" ht="19.899999999999999" thickBot="1" x14ac:dyDescent="0.55000000000000004">
      <c r="C22" s="73">
        <f>I19</f>
        <v>385</v>
      </c>
      <c r="D22" s="52"/>
      <c r="E22" s="52">
        <v>1.1000000000000001</v>
      </c>
      <c r="F22" s="74"/>
      <c r="G22" s="132">
        <f>C22*E22</f>
        <v>423.50000000000006</v>
      </c>
      <c r="H22" s="133"/>
      <c r="I22" s="133"/>
      <c r="J22" s="133"/>
      <c r="K22" s="134"/>
    </row>
    <row r="23" spans="2:11" ht="8.1999999999999993" customHeight="1" thickBot="1" x14ac:dyDescent="0.55000000000000004"/>
    <row r="24" spans="2:11" ht="20.3" customHeight="1" thickBot="1" x14ac:dyDescent="0.55000000000000004">
      <c r="B24" s="94" t="s">
        <v>54</v>
      </c>
      <c r="C24" s="97" t="s">
        <v>51</v>
      </c>
      <c r="D24" s="82"/>
      <c r="E24" s="85" t="s">
        <v>79</v>
      </c>
      <c r="F24" s="85"/>
      <c r="G24" s="85"/>
      <c r="H24" s="85" t="s">
        <v>110</v>
      </c>
      <c r="I24" s="85"/>
      <c r="J24" s="78" t="s">
        <v>63</v>
      </c>
      <c r="K24" s="79"/>
    </row>
    <row r="25" spans="2:11" ht="18.8" customHeight="1" thickBot="1" x14ac:dyDescent="0.55000000000000004">
      <c r="B25" s="95"/>
      <c r="C25" s="101"/>
      <c r="D25" s="102"/>
      <c r="E25" s="33"/>
      <c r="F25" s="31">
        <f>INT(H25*J25)</f>
        <v>84784</v>
      </c>
      <c r="G25" s="32" t="s">
        <v>89</v>
      </c>
      <c r="H25" s="111">
        <v>200.2</v>
      </c>
      <c r="I25" s="112"/>
      <c r="J25" s="81">
        <f>G22</f>
        <v>423.50000000000006</v>
      </c>
      <c r="K25" s="83"/>
    </row>
    <row r="26" spans="2:11" ht="19.899999999999999" thickBot="1" x14ac:dyDescent="0.55000000000000004">
      <c r="B26" s="95"/>
      <c r="C26" s="82" t="s">
        <v>52</v>
      </c>
      <c r="D26" s="125"/>
      <c r="E26" s="122">
        <v>3941</v>
      </c>
      <c r="F26" s="123"/>
      <c r="G26" s="108" t="s">
        <v>66</v>
      </c>
      <c r="H26" s="109"/>
      <c r="I26" s="23"/>
      <c r="J26" s="23"/>
      <c r="K26" s="23"/>
    </row>
    <row r="27" spans="2:11" ht="20.3" customHeight="1" thickBot="1" x14ac:dyDescent="0.55000000000000004">
      <c r="B27" s="96"/>
      <c r="C27" s="127" t="s">
        <v>56</v>
      </c>
      <c r="D27" s="127"/>
      <c r="E27" s="128">
        <f>F25+E26</f>
        <v>88725</v>
      </c>
      <c r="F27" s="128"/>
      <c r="G27" s="110" t="s">
        <v>90</v>
      </c>
      <c r="H27" s="110"/>
      <c r="I27" s="93"/>
    </row>
  </sheetData>
  <mergeCells count="57"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I8:I9"/>
    <mergeCell ref="K8:L8"/>
    <mergeCell ref="C12:D12"/>
    <mergeCell ref="E12:F12"/>
    <mergeCell ref="G12:H12"/>
    <mergeCell ref="C15:D15"/>
    <mergeCell ref="E15:F15"/>
    <mergeCell ref="G15:H15"/>
    <mergeCell ref="C16:D16"/>
    <mergeCell ref="E16:F16"/>
    <mergeCell ref="G16:H16"/>
    <mergeCell ref="C18:D18"/>
    <mergeCell ref="E18:F18"/>
    <mergeCell ref="G18:H18"/>
    <mergeCell ref="I18:K18"/>
    <mergeCell ref="C19:D19"/>
    <mergeCell ref="E19:F19"/>
    <mergeCell ref="G19:H19"/>
    <mergeCell ref="I19:K19"/>
    <mergeCell ref="C21:D21"/>
    <mergeCell ref="E21:F21"/>
    <mergeCell ref="G21:K21"/>
    <mergeCell ref="C22:D22"/>
    <mergeCell ref="E22:F22"/>
    <mergeCell ref="G22:K22"/>
    <mergeCell ref="J24:K24"/>
    <mergeCell ref="H25:I25"/>
    <mergeCell ref="J25:K25"/>
    <mergeCell ref="C26:D26"/>
    <mergeCell ref="E26:F26"/>
    <mergeCell ref="G26:H26"/>
    <mergeCell ref="C27:D27"/>
    <mergeCell ref="E27:F27"/>
    <mergeCell ref="G27:I27"/>
    <mergeCell ref="B24:B27"/>
    <mergeCell ref="C24:D25"/>
    <mergeCell ref="E24:G24"/>
    <mergeCell ref="H24:I24"/>
  </mergeCells>
  <phoneticPr fontId="1"/>
  <pageMargins left="0" right="0" top="0" bottom="0" header="0.31496062992125984" footer="0.31496062992125984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4" workbookViewId="0">
      <selection activeCell="G26" sqref="G26:H26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8" t="s">
        <v>114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9" customHeight="1" thickBot="1" x14ac:dyDescent="0.55000000000000004">
      <c r="B2" s="39"/>
      <c r="C2" s="39"/>
    </row>
    <row r="3" spans="1:12" ht="32.25" customHeight="1" x14ac:dyDescent="0.5">
      <c r="A3" s="40" t="s">
        <v>49</v>
      </c>
      <c r="B3" s="41" t="s">
        <v>2</v>
      </c>
      <c r="C3" s="43" t="s">
        <v>3</v>
      </c>
      <c r="D3" s="43" t="s">
        <v>4</v>
      </c>
      <c r="E3" s="45" t="s">
        <v>0</v>
      </c>
      <c r="F3" s="45"/>
      <c r="G3" s="3" t="s">
        <v>1</v>
      </c>
      <c r="H3" s="46" t="s">
        <v>38</v>
      </c>
      <c r="I3" s="48" t="s">
        <v>10</v>
      </c>
      <c r="J3" s="22" t="s">
        <v>41</v>
      </c>
      <c r="K3" s="45" t="s">
        <v>8</v>
      </c>
      <c r="L3" s="50"/>
    </row>
    <row r="4" spans="1:12" ht="73.5" customHeight="1" x14ac:dyDescent="0.5">
      <c r="A4" s="40"/>
      <c r="B4" s="42"/>
      <c r="C4" s="44"/>
      <c r="D4" s="44"/>
      <c r="E4" s="6" t="s">
        <v>5</v>
      </c>
      <c r="F4" s="6" t="s">
        <v>6</v>
      </c>
      <c r="G4" s="6" t="s">
        <v>7</v>
      </c>
      <c r="H4" s="47"/>
      <c r="I4" s="49"/>
      <c r="J4" s="6" t="s">
        <v>45</v>
      </c>
      <c r="K4" s="8" t="s">
        <v>46</v>
      </c>
      <c r="L4" s="16" t="s">
        <v>47</v>
      </c>
    </row>
    <row r="5" spans="1:12" ht="22.6" customHeight="1" thickBot="1" x14ac:dyDescent="0.55000000000000004">
      <c r="A5" s="40"/>
      <c r="B5" s="10">
        <v>153.02000000000001</v>
      </c>
      <c r="C5" s="11">
        <v>635</v>
      </c>
      <c r="D5" s="11">
        <v>615</v>
      </c>
      <c r="E5" s="11">
        <f>C5+D5</f>
        <v>1250</v>
      </c>
      <c r="F5" s="11">
        <f>E5/2</f>
        <v>625</v>
      </c>
      <c r="G5" s="12">
        <f>B5*F5</f>
        <v>95637.5</v>
      </c>
      <c r="H5" s="13">
        <v>8800</v>
      </c>
      <c r="I5" s="12">
        <f>G5+H5</f>
        <v>104437.5</v>
      </c>
      <c r="J5" s="17">
        <f>I5*0.7</f>
        <v>73106.25</v>
      </c>
      <c r="K5" s="18">
        <f>J5/1000</f>
        <v>73.106250000000003</v>
      </c>
      <c r="L5" s="19">
        <f>ROUNDDOWN(K5,2)</f>
        <v>73.099999999999994</v>
      </c>
    </row>
    <row r="6" spans="1:12" ht="5.25" customHeight="1" x14ac:dyDescent="0.5">
      <c r="C6" s="1"/>
    </row>
    <row r="7" spans="1:12" ht="5.25" customHeight="1" thickBot="1" x14ac:dyDescent="0.55000000000000004">
      <c r="B7" s="39"/>
      <c r="C7" s="39"/>
    </row>
    <row r="8" spans="1:12" ht="32.25" customHeight="1" x14ac:dyDescent="0.5">
      <c r="A8" s="40" t="s">
        <v>50</v>
      </c>
      <c r="B8" s="41" t="s">
        <v>2</v>
      </c>
      <c r="C8" s="56" t="s">
        <v>11</v>
      </c>
      <c r="D8" s="56"/>
      <c r="E8" s="56"/>
      <c r="F8" s="57"/>
      <c r="G8" s="3" t="s">
        <v>15</v>
      </c>
      <c r="H8" s="46" t="s">
        <v>39</v>
      </c>
      <c r="I8" s="48" t="s">
        <v>18</v>
      </c>
      <c r="J8" s="22" t="s">
        <v>41</v>
      </c>
      <c r="K8" s="45" t="s">
        <v>11</v>
      </c>
      <c r="L8" s="50"/>
    </row>
    <row r="9" spans="1:12" ht="73.5" customHeight="1" x14ac:dyDescent="0.5">
      <c r="A9" s="40"/>
      <c r="B9" s="42"/>
      <c r="C9" s="4" t="s">
        <v>12</v>
      </c>
      <c r="D9" s="5" t="s">
        <v>13</v>
      </c>
      <c r="E9" s="6" t="s">
        <v>14</v>
      </c>
      <c r="F9" s="58"/>
      <c r="G9" s="6" t="s">
        <v>16</v>
      </c>
      <c r="H9" s="47"/>
      <c r="I9" s="49"/>
      <c r="J9" s="6" t="s">
        <v>40</v>
      </c>
      <c r="K9" s="8" t="s">
        <v>75</v>
      </c>
      <c r="L9" s="9" t="s">
        <v>48</v>
      </c>
    </row>
    <row r="10" spans="1:12" ht="22.6" customHeight="1" thickBot="1" x14ac:dyDescent="0.55000000000000004">
      <c r="A10" s="40"/>
      <c r="B10" s="10">
        <f>B5</f>
        <v>153.02000000000001</v>
      </c>
      <c r="C10" s="11">
        <v>480</v>
      </c>
      <c r="D10" s="11">
        <v>90</v>
      </c>
      <c r="E10" s="11">
        <f>C10+D10</f>
        <v>570</v>
      </c>
      <c r="F10" s="59"/>
      <c r="G10" s="12">
        <f>B10*E10</f>
        <v>87221.400000000009</v>
      </c>
      <c r="H10" s="13">
        <v>13200</v>
      </c>
      <c r="I10" s="12">
        <f>G10+H10</f>
        <v>100421.40000000001</v>
      </c>
      <c r="J10" s="12">
        <f>I10*0.3</f>
        <v>30126.420000000002</v>
      </c>
      <c r="K10" s="14">
        <f>J10/1000</f>
        <v>30.126420000000003</v>
      </c>
      <c r="L10" s="15">
        <f>ROUNDDOWN(K10,2)</f>
        <v>30.12</v>
      </c>
    </row>
    <row r="11" spans="1:12" ht="9" customHeight="1" thickBot="1" x14ac:dyDescent="0.55000000000000004"/>
    <row r="12" spans="1:12" ht="18.8" customHeight="1" thickBot="1" x14ac:dyDescent="0.55000000000000004">
      <c r="C12" s="60" t="s">
        <v>27</v>
      </c>
      <c r="D12" s="61"/>
      <c r="E12" s="61" t="s">
        <v>11</v>
      </c>
      <c r="F12" s="61"/>
      <c r="G12" s="61" t="s">
        <v>42</v>
      </c>
      <c r="H12" s="62"/>
    </row>
    <row r="13" spans="1:12" ht="18.8" customHeight="1" thickBot="1" x14ac:dyDescent="0.55000000000000004">
      <c r="C13" s="51">
        <f>L5</f>
        <v>73.099999999999994</v>
      </c>
      <c r="D13" s="52"/>
      <c r="E13" s="53">
        <f>L10</f>
        <v>30.12</v>
      </c>
      <c r="F13" s="52"/>
      <c r="G13" s="54">
        <f>C13+E13</f>
        <v>103.22</v>
      </c>
      <c r="H13" s="55"/>
    </row>
    <row r="14" spans="1:12" ht="9" customHeight="1" thickBot="1" x14ac:dyDescent="0.55000000000000004"/>
    <row r="15" spans="1:12" ht="18.8" customHeight="1" thickBot="1" x14ac:dyDescent="0.55000000000000004">
      <c r="C15" s="60" t="s">
        <v>28</v>
      </c>
      <c r="D15" s="61"/>
      <c r="E15" s="61" t="s">
        <v>29</v>
      </c>
      <c r="F15" s="61"/>
      <c r="G15" s="61" t="s">
        <v>43</v>
      </c>
      <c r="H15" s="62"/>
    </row>
    <row r="16" spans="1:12" ht="18.8" customHeight="1" thickBot="1" x14ac:dyDescent="0.55000000000000004">
      <c r="C16" s="51">
        <f>G13</f>
        <v>103.22</v>
      </c>
      <c r="D16" s="52"/>
      <c r="E16" s="52">
        <v>79</v>
      </c>
      <c r="F16" s="52"/>
      <c r="G16" s="54">
        <f>C16+E16</f>
        <v>182.22</v>
      </c>
      <c r="H16" s="55"/>
    </row>
    <row r="17" spans="2:11" ht="9" customHeight="1" thickBot="1" x14ac:dyDescent="0.55000000000000004"/>
    <row r="18" spans="2:11" ht="17.2" customHeight="1" thickBot="1" x14ac:dyDescent="0.55000000000000004">
      <c r="C18" s="60" t="s">
        <v>30</v>
      </c>
      <c r="D18" s="61"/>
      <c r="E18" s="61" t="s">
        <v>31</v>
      </c>
      <c r="F18" s="61"/>
      <c r="G18" s="63" t="s">
        <v>44</v>
      </c>
      <c r="H18" s="64"/>
      <c r="I18" s="129" t="s">
        <v>60</v>
      </c>
      <c r="J18" s="130"/>
      <c r="K18" s="131"/>
    </row>
    <row r="19" spans="2:11" ht="18.8" customHeight="1" thickBot="1" x14ac:dyDescent="0.55000000000000004">
      <c r="C19" s="51">
        <f>G16</f>
        <v>182.22</v>
      </c>
      <c r="D19" s="52"/>
      <c r="E19" s="52">
        <v>2.0739999999999998</v>
      </c>
      <c r="F19" s="52"/>
      <c r="G19" s="68">
        <f>C19*E19</f>
        <v>377.92427999999995</v>
      </c>
      <c r="H19" s="69"/>
      <c r="I19" s="135">
        <f>ROUNDDOWN(G19,0)</f>
        <v>377</v>
      </c>
      <c r="J19" s="136"/>
      <c r="K19" s="137"/>
    </row>
    <row r="20" spans="2:11" ht="9" customHeight="1" thickBot="1" x14ac:dyDescent="0.55000000000000004"/>
    <row r="21" spans="2:11" ht="18.8" customHeight="1" thickBot="1" x14ac:dyDescent="0.55000000000000004">
      <c r="C21" s="60" t="s">
        <v>36</v>
      </c>
      <c r="D21" s="61"/>
      <c r="E21" s="61" t="s">
        <v>32</v>
      </c>
      <c r="F21" s="64"/>
      <c r="G21" s="129" t="s">
        <v>61</v>
      </c>
      <c r="H21" s="130"/>
      <c r="I21" s="130"/>
      <c r="J21" s="130"/>
      <c r="K21" s="131"/>
    </row>
    <row r="22" spans="2:11" ht="19.899999999999999" thickBot="1" x14ac:dyDescent="0.55000000000000004">
      <c r="C22" s="73">
        <f>I19</f>
        <v>377</v>
      </c>
      <c r="D22" s="52"/>
      <c r="E22" s="52">
        <v>1.1000000000000001</v>
      </c>
      <c r="F22" s="74"/>
      <c r="G22" s="132">
        <f>C22*E22</f>
        <v>414.70000000000005</v>
      </c>
      <c r="H22" s="133"/>
      <c r="I22" s="133"/>
      <c r="J22" s="133"/>
      <c r="K22" s="134"/>
    </row>
    <row r="23" spans="2:11" ht="8.1999999999999993" customHeight="1" thickBot="1" x14ac:dyDescent="0.55000000000000004"/>
    <row r="24" spans="2:11" ht="20.3" customHeight="1" thickBot="1" x14ac:dyDescent="0.55000000000000004">
      <c r="B24" s="94" t="s">
        <v>113</v>
      </c>
      <c r="C24" s="97" t="s">
        <v>51</v>
      </c>
      <c r="D24" s="82"/>
      <c r="E24" s="85" t="s">
        <v>79</v>
      </c>
      <c r="F24" s="85"/>
      <c r="G24" s="85"/>
      <c r="H24" s="85" t="s">
        <v>112</v>
      </c>
      <c r="I24" s="85"/>
      <c r="J24" s="78" t="s">
        <v>63</v>
      </c>
      <c r="K24" s="79"/>
    </row>
    <row r="25" spans="2:11" ht="18.8" customHeight="1" thickBot="1" x14ac:dyDescent="0.55000000000000004">
      <c r="B25" s="95"/>
      <c r="C25" s="101"/>
      <c r="D25" s="102"/>
      <c r="E25" s="33"/>
      <c r="F25" s="31">
        <f>INT(H25*J25)</f>
        <v>50593</v>
      </c>
      <c r="G25" s="32" t="s">
        <v>89</v>
      </c>
      <c r="H25" s="111">
        <v>122</v>
      </c>
      <c r="I25" s="112"/>
      <c r="J25" s="81">
        <f>G22</f>
        <v>414.70000000000005</v>
      </c>
      <c r="K25" s="83"/>
    </row>
    <row r="26" spans="2:11" ht="19.899999999999999" thickBot="1" x14ac:dyDescent="0.55000000000000004">
      <c r="B26" s="95"/>
      <c r="C26" s="82" t="s">
        <v>52</v>
      </c>
      <c r="D26" s="125"/>
      <c r="E26" s="122">
        <v>3941</v>
      </c>
      <c r="F26" s="123"/>
      <c r="G26" s="108" t="s">
        <v>66</v>
      </c>
      <c r="H26" s="109"/>
      <c r="I26" s="23"/>
      <c r="J26" s="23"/>
      <c r="K26" s="23"/>
    </row>
    <row r="27" spans="2:11" ht="20.3" customHeight="1" thickBot="1" x14ac:dyDescent="0.55000000000000004">
      <c r="B27" s="96"/>
      <c r="C27" s="127" t="s">
        <v>56</v>
      </c>
      <c r="D27" s="127"/>
      <c r="E27" s="128">
        <f>F25+E26</f>
        <v>54534</v>
      </c>
      <c r="F27" s="128"/>
      <c r="G27" s="110" t="s">
        <v>90</v>
      </c>
      <c r="H27" s="110"/>
      <c r="I27" s="93"/>
    </row>
  </sheetData>
  <mergeCells count="57">
    <mergeCell ref="C27:D27"/>
    <mergeCell ref="E27:F27"/>
    <mergeCell ref="G27:I27"/>
    <mergeCell ref="B24:B27"/>
    <mergeCell ref="C24:D25"/>
    <mergeCell ref="E24:G24"/>
    <mergeCell ref="H24:I24"/>
    <mergeCell ref="J24:K24"/>
    <mergeCell ref="H25:I25"/>
    <mergeCell ref="J25:K25"/>
    <mergeCell ref="C26:D26"/>
    <mergeCell ref="E26:F26"/>
    <mergeCell ref="G26:H26"/>
    <mergeCell ref="C21:D21"/>
    <mergeCell ref="E21:F21"/>
    <mergeCell ref="G21:K21"/>
    <mergeCell ref="C22:D22"/>
    <mergeCell ref="E22:F22"/>
    <mergeCell ref="G22:K22"/>
    <mergeCell ref="C18:D18"/>
    <mergeCell ref="E18:F18"/>
    <mergeCell ref="G18:H18"/>
    <mergeCell ref="I18:K18"/>
    <mergeCell ref="C19:D19"/>
    <mergeCell ref="E19:F19"/>
    <mergeCell ref="G19:H19"/>
    <mergeCell ref="I19:K19"/>
    <mergeCell ref="C15:D15"/>
    <mergeCell ref="E15:F15"/>
    <mergeCell ref="G15:H15"/>
    <mergeCell ref="C16:D16"/>
    <mergeCell ref="E16:F16"/>
    <mergeCell ref="G16:H16"/>
    <mergeCell ref="I8:I9"/>
    <mergeCell ref="K8:L8"/>
    <mergeCell ref="C12:D12"/>
    <mergeCell ref="E12:F12"/>
    <mergeCell ref="G12:H12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</mergeCells>
  <phoneticPr fontId="1"/>
  <pageMargins left="0" right="0" top="0" bottom="0" header="0.31496062992125984" footer="0.31496062992125984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6" workbookViewId="0">
      <selection activeCell="H11" sqref="H11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8" t="s">
        <v>85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9" customHeight="1" thickBot="1" x14ac:dyDescent="0.55000000000000004">
      <c r="B2" s="39"/>
      <c r="C2" s="39"/>
    </row>
    <row r="3" spans="1:12" ht="32.25" customHeight="1" x14ac:dyDescent="0.5">
      <c r="A3" s="40" t="s">
        <v>49</v>
      </c>
      <c r="B3" s="41" t="s">
        <v>2</v>
      </c>
      <c r="C3" s="43" t="s">
        <v>3</v>
      </c>
      <c r="D3" s="43" t="s">
        <v>4</v>
      </c>
      <c r="E3" s="45" t="s">
        <v>0</v>
      </c>
      <c r="F3" s="45"/>
      <c r="G3" s="3" t="s">
        <v>1</v>
      </c>
      <c r="H3" s="46" t="s">
        <v>38</v>
      </c>
      <c r="I3" s="48" t="s">
        <v>10</v>
      </c>
      <c r="J3" s="22" t="s">
        <v>41</v>
      </c>
      <c r="K3" s="45" t="s">
        <v>8</v>
      </c>
      <c r="L3" s="50"/>
    </row>
    <row r="4" spans="1:12" ht="73.5" customHeight="1" x14ac:dyDescent="0.5">
      <c r="A4" s="40"/>
      <c r="B4" s="42"/>
      <c r="C4" s="44"/>
      <c r="D4" s="44"/>
      <c r="E4" s="6" t="s">
        <v>5</v>
      </c>
      <c r="F4" s="6" t="s">
        <v>6</v>
      </c>
      <c r="G4" s="6" t="s">
        <v>7</v>
      </c>
      <c r="H4" s="47"/>
      <c r="I4" s="49"/>
      <c r="J4" s="6" t="s">
        <v>45</v>
      </c>
      <c r="K4" s="8" t="s">
        <v>46</v>
      </c>
      <c r="L4" s="16" t="s">
        <v>47</v>
      </c>
    </row>
    <row r="5" spans="1:12" ht="22.6" customHeight="1" thickBot="1" x14ac:dyDescent="0.55000000000000004">
      <c r="A5" s="40"/>
      <c r="B5" s="10">
        <v>148.72999999999999</v>
      </c>
      <c r="C5" s="11">
        <v>550</v>
      </c>
      <c r="D5" s="11">
        <v>600</v>
      </c>
      <c r="E5" s="11">
        <f>C5+D5</f>
        <v>1150</v>
      </c>
      <c r="F5" s="11">
        <f>E5/2</f>
        <v>575</v>
      </c>
      <c r="G5" s="12">
        <f>B5*F5</f>
        <v>85519.75</v>
      </c>
      <c r="H5" s="13">
        <v>12500</v>
      </c>
      <c r="I5" s="12">
        <f>G5+H5</f>
        <v>98019.75</v>
      </c>
      <c r="J5" s="17">
        <f>I5*0.7</f>
        <v>68613.824999999997</v>
      </c>
      <c r="K5" s="18">
        <f>J5/1000</f>
        <v>68.613824999999991</v>
      </c>
      <c r="L5" s="19">
        <f>ROUNDDOWN(K5,2)</f>
        <v>68.61</v>
      </c>
    </row>
    <row r="6" spans="1:12" ht="5.25" customHeight="1" x14ac:dyDescent="0.5">
      <c r="C6" s="1"/>
    </row>
    <row r="7" spans="1:12" ht="5.25" customHeight="1" thickBot="1" x14ac:dyDescent="0.55000000000000004">
      <c r="B7" s="39"/>
      <c r="C7" s="39"/>
    </row>
    <row r="8" spans="1:12" ht="32.25" customHeight="1" x14ac:dyDescent="0.5">
      <c r="A8" s="40" t="s">
        <v>50</v>
      </c>
      <c r="B8" s="41" t="s">
        <v>2</v>
      </c>
      <c r="C8" s="56" t="s">
        <v>11</v>
      </c>
      <c r="D8" s="56"/>
      <c r="E8" s="56"/>
      <c r="F8" s="57"/>
      <c r="G8" s="3" t="s">
        <v>15</v>
      </c>
      <c r="H8" s="46" t="s">
        <v>39</v>
      </c>
      <c r="I8" s="48" t="s">
        <v>18</v>
      </c>
      <c r="J8" s="22" t="s">
        <v>41</v>
      </c>
      <c r="K8" s="45" t="s">
        <v>11</v>
      </c>
      <c r="L8" s="50"/>
    </row>
    <row r="9" spans="1:12" ht="73.5" customHeight="1" x14ac:dyDescent="0.5">
      <c r="A9" s="40"/>
      <c r="B9" s="42"/>
      <c r="C9" s="4" t="s">
        <v>12</v>
      </c>
      <c r="D9" s="5" t="s">
        <v>13</v>
      </c>
      <c r="E9" s="6" t="s">
        <v>14</v>
      </c>
      <c r="F9" s="58"/>
      <c r="G9" s="6" t="s">
        <v>16</v>
      </c>
      <c r="H9" s="47"/>
      <c r="I9" s="49"/>
      <c r="J9" s="6" t="s">
        <v>40</v>
      </c>
      <c r="K9" s="8" t="s">
        <v>22</v>
      </c>
      <c r="L9" s="9" t="s">
        <v>48</v>
      </c>
    </row>
    <row r="10" spans="1:12" ht="22.6" customHeight="1" thickBot="1" x14ac:dyDescent="0.55000000000000004">
      <c r="A10" s="40"/>
      <c r="B10" s="10">
        <f>B5</f>
        <v>148.72999999999999</v>
      </c>
      <c r="C10" s="11">
        <v>384</v>
      </c>
      <c r="D10" s="11">
        <v>84</v>
      </c>
      <c r="E10" s="11">
        <f>C10+D10</f>
        <v>468</v>
      </c>
      <c r="F10" s="59"/>
      <c r="G10" s="12">
        <f>B10*E10</f>
        <v>69605.64</v>
      </c>
      <c r="H10" s="13">
        <v>18750</v>
      </c>
      <c r="I10" s="12">
        <f>G10+H10</f>
        <v>88355.64</v>
      </c>
      <c r="J10" s="12">
        <f>I10*0.3</f>
        <v>26506.691999999999</v>
      </c>
      <c r="K10" s="14">
        <f>J10/1000</f>
        <v>26.506691999999997</v>
      </c>
      <c r="L10" s="15">
        <f>ROUNDDOWN(K10,2)</f>
        <v>26.5</v>
      </c>
    </row>
    <row r="11" spans="1:12" ht="9" customHeight="1" thickBot="1" x14ac:dyDescent="0.55000000000000004"/>
    <row r="12" spans="1:12" ht="18.8" customHeight="1" thickBot="1" x14ac:dyDescent="0.55000000000000004">
      <c r="C12" s="60" t="s">
        <v>27</v>
      </c>
      <c r="D12" s="61"/>
      <c r="E12" s="61" t="s">
        <v>11</v>
      </c>
      <c r="F12" s="61"/>
      <c r="G12" s="61" t="s">
        <v>42</v>
      </c>
      <c r="H12" s="62"/>
    </row>
    <row r="13" spans="1:12" ht="18.8" customHeight="1" thickBot="1" x14ac:dyDescent="0.55000000000000004">
      <c r="C13" s="51">
        <f>L5</f>
        <v>68.61</v>
      </c>
      <c r="D13" s="52"/>
      <c r="E13" s="53">
        <f>L10</f>
        <v>26.5</v>
      </c>
      <c r="F13" s="52"/>
      <c r="G13" s="54">
        <f>C13+E13</f>
        <v>95.11</v>
      </c>
      <c r="H13" s="55"/>
    </row>
    <row r="14" spans="1:12" ht="9" customHeight="1" thickBot="1" x14ac:dyDescent="0.55000000000000004"/>
    <row r="15" spans="1:12" ht="18.8" customHeight="1" thickBot="1" x14ac:dyDescent="0.55000000000000004">
      <c r="C15" s="60" t="s">
        <v>28</v>
      </c>
      <c r="D15" s="61"/>
      <c r="E15" s="61" t="s">
        <v>29</v>
      </c>
      <c r="F15" s="61"/>
      <c r="G15" s="61" t="s">
        <v>43</v>
      </c>
      <c r="H15" s="62"/>
    </row>
    <row r="16" spans="1:12" ht="18.8" customHeight="1" thickBot="1" x14ac:dyDescent="0.55000000000000004">
      <c r="C16" s="51">
        <f>G13</f>
        <v>95.11</v>
      </c>
      <c r="D16" s="52"/>
      <c r="E16" s="52">
        <v>77</v>
      </c>
      <c r="F16" s="52"/>
      <c r="G16" s="54">
        <f>C16+E16</f>
        <v>172.11</v>
      </c>
      <c r="H16" s="55"/>
    </row>
    <row r="17" spans="2:11" ht="9" customHeight="1" thickBot="1" x14ac:dyDescent="0.55000000000000004"/>
    <row r="18" spans="2:11" ht="17.2" customHeight="1" thickBot="1" x14ac:dyDescent="0.55000000000000004">
      <c r="C18" s="60" t="s">
        <v>30</v>
      </c>
      <c r="D18" s="61"/>
      <c r="E18" s="61" t="s">
        <v>31</v>
      </c>
      <c r="F18" s="61"/>
      <c r="G18" s="63" t="s">
        <v>44</v>
      </c>
      <c r="H18" s="64"/>
      <c r="I18" s="65" t="s">
        <v>60</v>
      </c>
      <c r="J18" s="66"/>
      <c r="K18" s="67"/>
    </row>
    <row r="19" spans="2:11" ht="18.8" customHeight="1" thickBot="1" x14ac:dyDescent="0.55000000000000004">
      <c r="C19" s="51">
        <f>G16</f>
        <v>172.11</v>
      </c>
      <c r="D19" s="52"/>
      <c r="E19" s="52">
        <v>2.0739999999999998</v>
      </c>
      <c r="F19" s="52"/>
      <c r="G19" s="68">
        <f>C19*E19</f>
        <v>356.95614</v>
      </c>
      <c r="H19" s="69"/>
      <c r="I19" s="70">
        <f>ROUNDDOWN(G19,0)</f>
        <v>356</v>
      </c>
      <c r="J19" s="71"/>
      <c r="K19" s="72"/>
    </row>
    <row r="20" spans="2:11" ht="9" customHeight="1" thickBot="1" x14ac:dyDescent="0.55000000000000004"/>
    <row r="21" spans="2:11" ht="18.8" customHeight="1" thickBot="1" x14ac:dyDescent="0.55000000000000004">
      <c r="C21" s="60" t="s">
        <v>36</v>
      </c>
      <c r="D21" s="61"/>
      <c r="E21" s="61" t="s">
        <v>32</v>
      </c>
      <c r="F21" s="64"/>
      <c r="G21" s="65" t="s">
        <v>61</v>
      </c>
      <c r="H21" s="66"/>
      <c r="I21" s="66"/>
      <c r="J21" s="66"/>
      <c r="K21" s="67"/>
    </row>
    <row r="22" spans="2:11" ht="19.899999999999999" thickBot="1" x14ac:dyDescent="0.55000000000000004">
      <c r="C22" s="73">
        <f>I19</f>
        <v>356</v>
      </c>
      <c r="D22" s="52"/>
      <c r="E22" s="52">
        <v>1.1000000000000001</v>
      </c>
      <c r="F22" s="74"/>
      <c r="G22" s="75">
        <f>C22*E22</f>
        <v>391.6</v>
      </c>
      <c r="H22" s="76"/>
      <c r="I22" s="76"/>
      <c r="J22" s="76"/>
      <c r="K22" s="77"/>
    </row>
    <row r="23" spans="2:11" ht="8.1999999999999993" customHeight="1" thickBot="1" x14ac:dyDescent="0.55000000000000004"/>
    <row r="24" spans="2:11" ht="20.3" customHeight="1" thickBot="1" x14ac:dyDescent="0.55000000000000004">
      <c r="B24" s="94" t="s">
        <v>84</v>
      </c>
      <c r="C24" s="97" t="s">
        <v>51</v>
      </c>
      <c r="D24" s="83"/>
      <c r="E24" s="100" t="s">
        <v>64</v>
      </c>
      <c r="F24" s="85"/>
      <c r="G24" s="85"/>
      <c r="H24" s="85" t="s">
        <v>83</v>
      </c>
      <c r="I24" s="85"/>
      <c r="J24" s="78" t="s">
        <v>63</v>
      </c>
      <c r="K24" s="79"/>
    </row>
    <row r="25" spans="2:11" ht="18.8" customHeight="1" thickBot="1" x14ac:dyDescent="0.55000000000000004">
      <c r="B25" s="95"/>
      <c r="C25" s="98"/>
      <c r="D25" s="99"/>
      <c r="E25" s="80">
        <f>INT(H25*J25)</f>
        <v>6931</v>
      </c>
      <c r="F25" s="80"/>
      <c r="G25" s="29"/>
      <c r="H25" s="81">
        <v>17.7</v>
      </c>
      <c r="I25" s="82"/>
      <c r="J25" s="81">
        <f>G22</f>
        <v>391.6</v>
      </c>
      <c r="K25" s="83"/>
    </row>
    <row r="26" spans="2:11" ht="19.899999999999999" thickBot="1" x14ac:dyDescent="0.55000000000000004">
      <c r="B26" s="95"/>
      <c r="C26" s="84" t="s">
        <v>52</v>
      </c>
      <c r="D26" s="85"/>
      <c r="E26" s="86">
        <v>4400</v>
      </c>
      <c r="F26" s="87"/>
      <c r="G26" s="88" t="s">
        <v>66</v>
      </c>
      <c r="H26" s="89"/>
      <c r="I26" s="30"/>
      <c r="J26" s="23"/>
      <c r="K26" s="23"/>
    </row>
    <row r="27" spans="2:11" ht="20.3" customHeight="1" thickBot="1" x14ac:dyDescent="0.55000000000000004">
      <c r="B27" s="96"/>
      <c r="C27" s="90" t="s">
        <v>56</v>
      </c>
      <c r="D27" s="90"/>
      <c r="E27" s="91">
        <f>E25+E26</f>
        <v>11331</v>
      </c>
      <c r="F27" s="91"/>
      <c r="G27" s="92" t="s">
        <v>74</v>
      </c>
      <c r="H27" s="92"/>
      <c r="I27" s="93"/>
    </row>
  </sheetData>
  <mergeCells count="58">
    <mergeCell ref="C27:D27"/>
    <mergeCell ref="E27:F27"/>
    <mergeCell ref="G27:I27"/>
    <mergeCell ref="B24:B27"/>
    <mergeCell ref="C24:D25"/>
    <mergeCell ref="E24:G24"/>
    <mergeCell ref="H24:I24"/>
    <mergeCell ref="J24:K24"/>
    <mergeCell ref="E25:F25"/>
    <mergeCell ref="H25:I25"/>
    <mergeCell ref="J25:K25"/>
    <mergeCell ref="C26:D26"/>
    <mergeCell ref="E26:F26"/>
    <mergeCell ref="G26:H26"/>
    <mergeCell ref="C21:D21"/>
    <mergeCell ref="E21:F21"/>
    <mergeCell ref="G21:K21"/>
    <mergeCell ref="C22:D22"/>
    <mergeCell ref="E22:F22"/>
    <mergeCell ref="G22:K22"/>
    <mergeCell ref="C18:D18"/>
    <mergeCell ref="E18:F18"/>
    <mergeCell ref="G18:H18"/>
    <mergeCell ref="I18:K18"/>
    <mergeCell ref="C19:D19"/>
    <mergeCell ref="E19:F19"/>
    <mergeCell ref="G19:H19"/>
    <mergeCell ref="I19:K19"/>
    <mergeCell ref="C15:D15"/>
    <mergeCell ref="E15:F15"/>
    <mergeCell ref="G15:H15"/>
    <mergeCell ref="C16:D16"/>
    <mergeCell ref="E16:F16"/>
    <mergeCell ref="G16:H16"/>
    <mergeCell ref="I8:I9"/>
    <mergeCell ref="K8:L8"/>
    <mergeCell ref="C12:D12"/>
    <mergeCell ref="E12:F12"/>
    <mergeCell ref="G12:H12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</mergeCells>
  <phoneticPr fontId="1"/>
  <pageMargins left="0" right="0" top="0" bottom="0" header="0.31496062992125984" footer="0.31496062992125984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P5" sqref="P5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8" t="s">
        <v>123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9" customHeight="1" thickBot="1" x14ac:dyDescent="0.55000000000000004">
      <c r="B2" s="39"/>
      <c r="C2" s="39"/>
    </row>
    <row r="3" spans="1:12" ht="32.25" customHeight="1" x14ac:dyDescent="0.5">
      <c r="A3" s="40" t="s">
        <v>49</v>
      </c>
      <c r="B3" s="41" t="s">
        <v>2</v>
      </c>
      <c r="C3" s="43" t="s">
        <v>3</v>
      </c>
      <c r="D3" s="43" t="s">
        <v>4</v>
      </c>
      <c r="E3" s="45" t="s">
        <v>0</v>
      </c>
      <c r="F3" s="45"/>
      <c r="G3" s="3" t="s">
        <v>1</v>
      </c>
      <c r="H3" s="46" t="s">
        <v>38</v>
      </c>
      <c r="I3" s="48" t="s">
        <v>10</v>
      </c>
      <c r="J3" s="22" t="s">
        <v>41</v>
      </c>
      <c r="K3" s="45" t="s">
        <v>8</v>
      </c>
      <c r="L3" s="50"/>
    </row>
    <row r="4" spans="1:12" ht="73.5" customHeight="1" x14ac:dyDescent="0.5">
      <c r="A4" s="40"/>
      <c r="B4" s="42"/>
      <c r="C4" s="44"/>
      <c r="D4" s="44"/>
      <c r="E4" s="6" t="s">
        <v>5</v>
      </c>
      <c r="F4" s="6" t="s">
        <v>6</v>
      </c>
      <c r="G4" s="6" t="s">
        <v>7</v>
      </c>
      <c r="H4" s="47"/>
      <c r="I4" s="49"/>
      <c r="J4" s="6" t="s">
        <v>45</v>
      </c>
      <c r="K4" s="8" t="s">
        <v>46</v>
      </c>
      <c r="L4" s="16" t="s">
        <v>47</v>
      </c>
    </row>
    <row r="5" spans="1:12" ht="22.6" customHeight="1" thickBot="1" x14ac:dyDescent="0.55000000000000004">
      <c r="A5" s="40"/>
      <c r="B5" s="10"/>
      <c r="C5" s="11"/>
      <c r="D5" s="11"/>
      <c r="E5" s="11">
        <f>C5+D5</f>
        <v>0</v>
      </c>
      <c r="F5" s="11">
        <f>E5/2</f>
        <v>0</v>
      </c>
      <c r="G5" s="12">
        <f>B5*F5</f>
        <v>0</v>
      </c>
      <c r="H5" s="13"/>
      <c r="I5" s="12">
        <f>G5+H5</f>
        <v>0</v>
      </c>
      <c r="J5" s="17">
        <f>I5*0.7</f>
        <v>0</v>
      </c>
      <c r="K5" s="18">
        <f>J5/1000</f>
        <v>0</v>
      </c>
      <c r="L5" s="19">
        <f>ROUNDDOWN(K5,2)</f>
        <v>0</v>
      </c>
    </row>
    <row r="6" spans="1:12" ht="5.25" customHeight="1" x14ac:dyDescent="0.5">
      <c r="C6" s="1"/>
    </row>
    <row r="7" spans="1:12" ht="5.25" customHeight="1" thickBot="1" x14ac:dyDescent="0.55000000000000004">
      <c r="B7" s="39"/>
      <c r="C7" s="39"/>
    </row>
    <row r="8" spans="1:12" ht="32.25" customHeight="1" x14ac:dyDescent="0.5">
      <c r="A8" s="40" t="s">
        <v>50</v>
      </c>
      <c r="B8" s="41" t="s">
        <v>2</v>
      </c>
      <c r="C8" s="56" t="s">
        <v>11</v>
      </c>
      <c r="D8" s="56"/>
      <c r="E8" s="56"/>
      <c r="F8" s="57"/>
      <c r="G8" s="3" t="s">
        <v>15</v>
      </c>
      <c r="H8" s="46" t="s">
        <v>39</v>
      </c>
      <c r="I8" s="48" t="s">
        <v>18</v>
      </c>
      <c r="J8" s="22" t="s">
        <v>41</v>
      </c>
      <c r="K8" s="45" t="s">
        <v>11</v>
      </c>
      <c r="L8" s="50"/>
    </row>
    <row r="9" spans="1:12" ht="73.5" customHeight="1" x14ac:dyDescent="0.5">
      <c r="A9" s="40"/>
      <c r="B9" s="42"/>
      <c r="C9" s="4" t="s">
        <v>12</v>
      </c>
      <c r="D9" s="5" t="s">
        <v>13</v>
      </c>
      <c r="E9" s="6" t="s">
        <v>14</v>
      </c>
      <c r="F9" s="58"/>
      <c r="G9" s="6" t="s">
        <v>16</v>
      </c>
      <c r="H9" s="47"/>
      <c r="I9" s="49"/>
      <c r="J9" s="6" t="s">
        <v>40</v>
      </c>
      <c r="K9" s="8" t="s">
        <v>75</v>
      </c>
      <c r="L9" s="9" t="s">
        <v>48</v>
      </c>
    </row>
    <row r="10" spans="1:12" ht="22.6" customHeight="1" thickBot="1" x14ac:dyDescent="0.55000000000000004">
      <c r="A10" s="40"/>
      <c r="B10" s="10">
        <f>B5</f>
        <v>0</v>
      </c>
      <c r="C10" s="11"/>
      <c r="D10" s="11">
        <v>0</v>
      </c>
      <c r="E10" s="11">
        <f>C10+D10</f>
        <v>0</v>
      </c>
      <c r="F10" s="59"/>
      <c r="G10" s="12">
        <f>B10*E10</f>
        <v>0</v>
      </c>
      <c r="H10" s="13"/>
      <c r="I10" s="12">
        <f>G10+H10</f>
        <v>0</v>
      </c>
      <c r="J10" s="12">
        <f>I10*0.3</f>
        <v>0</v>
      </c>
      <c r="K10" s="14">
        <f>J10/1000</f>
        <v>0</v>
      </c>
      <c r="L10" s="15">
        <f>ROUNDDOWN(K10,2)</f>
        <v>0</v>
      </c>
    </row>
    <row r="11" spans="1:12" ht="9" customHeight="1" thickBot="1" x14ac:dyDescent="0.55000000000000004"/>
    <row r="12" spans="1:12" ht="18.8" customHeight="1" thickBot="1" x14ac:dyDescent="0.55000000000000004">
      <c r="C12" s="60" t="s">
        <v>27</v>
      </c>
      <c r="D12" s="61"/>
      <c r="E12" s="61" t="s">
        <v>11</v>
      </c>
      <c r="F12" s="61"/>
      <c r="G12" s="144" t="s">
        <v>121</v>
      </c>
      <c r="H12" s="145"/>
    </row>
    <row r="13" spans="1:12" ht="18.8" customHeight="1" thickBot="1" x14ac:dyDescent="0.55000000000000004">
      <c r="C13" s="51">
        <f>L5</f>
        <v>0</v>
      </c>
      <c r="D13" s="52"/>
      <c r="E13" s="53">
        <f>L10</f>
        <v>0</v>
      </c>
      <c r="F13" s="52"/>
      <c r="G13" s="54">
        <f>C13+E13</f>
        <v>0</v>
      </c>
      <c r="H13" s="55"/>
    </row>
    <row r="14" spans="1:12" ht="9" customHeight="1" thickBot="1" x14ac:dyDescent="0.55000000000000004"/>
    <row r="15" spans="1:12" ht="18.8" customHeight="1" thickBot="1" x14ac:dyDescent="0.55000000000000004">
      <c r="C15" s="60" t="s">
        <v>118</v>
      </c>
      <c r="D15" s="61"/>
      <c r="E15" s="61" t="s">
        <v>119</v>
      </c>
      <c r="F15" s="61"/>
      <c r="G15" s="61" t="s">
        <v>43</v>
      </c>
      <c r="H15" s="62"/>
      <c r="I15" t="s">
        <v>120</v>
      </c>
    </row>
    <row r="16" spans="1:12" ht="18.8" customHeight="1" thickBot="1" x14ac:dyDescent="0.55000000000000004">
      <c r="C16" s="51">
        <f>ROUNDDOWN(G13*1.1,2)</f>
        <v>0</v>
      </c>
      <c r="D16" s="52"/>
      <c r="E16" s="52"/>
      <c r="F16" s="52"/>
      <c r="G16" s="54">
        <f>C16+E16</f>
        <v>0</v>
      </c>
      <c r="H16" s="55"/>
    </row>
    <row r="17" spans="2:11" ht="9" customHeight="1" thickBot="1" x14ac:dyDescent="0.55000000000000004"/>
    <row r="18" spans="2:11" ht="17.2" customHeight="1" thickBot="1" x14ac:dyDescent="0.55000000000000004">
      <c r="C18" s="60" t="s">
        <v>30</v>
      </c>
      <c r="D18" s="61"/>
      <c r="E18" s="61" t="s">
        <v>31</v>
      </c>
      <c r="F18" s="61"/>
      <c r="G18" s="63" t="s">
        <v>44</v>
      </c>
      <c r="H18" s="64"/>
      <c r="I18" s="146" t="s">
        <v>122</v>
      </c>
      <c r="J18" s="147"/>
      <c r="K18" s="148"/>
    </row>
    <row r="19" spans="2:11" ht="18.8" customHeight="1" thickBot="1" x14ac:dyDescent="0.55000000000000004">
      <c r="C19" s="51">
        <f>G16</f>
        <v>0</v>
      </c>
      <c r="D19" s="52"/>
      <c r="E19" s="52">
        <v>2.0739999999999998</v>
      </c>
      <c r="F19" s="52"/>
      <c r="G19" s="68">
        <f>C19*E19</f>
        <v>0</v>
      </c>
      <c r="H19" s="69"/>
      <c r="I19" s="149">
        <f>ROUNDDOWN(G19,2)</f>
        <v>0</v>
      </c>
      <c r="J19" s="150"/>
      <c r="K19" s="151"/>
    </row>
    <row r="20" spans="2:11" ht="9" customHeight="1" x14ac:dyDescent="0.5"/>
    <row r="21" spans="2:11" ht="8.1999999999999993" customHeight="1" thickBot="1" x14ac:dyDescent="0.55000000000000004"/>
    <row r="22" spans="2:11" ht="20.3" customHeight="1" thickBot="1" x14ac:dyDescent="0.55000000000000004">
      <c r="B22" s="94" t="s">
        <v>115</v>
      </c>
      <c r="C22" s="97" t="s">
        <v>51</v>
      </c>
      <c r="D22" s="82"/>
      <c r="E22" s="85" t="s">
        <v>79</v>
      </c>
      <c r="F22" s="85"/>
      <c r="G22" s="85"/>
      <c r="H22" s="85" t="s">
        <v>116</v>
      </c>
      <c r="I22" s="85"/>
      <c r="J22" s="78" t="s">
        <v>63</v>
      </c>
      <c r="K22" s="79"/>
    </row>
    <row r="23" spans="2:11" ht="18.8" customHeight="1" thickBot="1" x14ac:dyDescent="0.55000000000000004">
      <c r="B23" s="95"/>
      <c r="C23" s="101"/>
      <c r="D23" s="102"/>
      <c r="E23" s="33"/>
      <c r="F23" s="31">
        <f>INT(H23*J23)</f>
        <v>0</v>
      </c>
      <c r="G23" s="32" t="s">
        <v>89</v>
      </c>
      <c r="H23" s="111">
        <v>0</v>
      </c>
      <c r="I23" s="112"/>
      <c r="J23" s="152">
        <f>I19</f>
        <v>0</v>
      </c>
      <c r="K23" s="153"/>
    </row>
    <row r="24" spans="2:11" ht="19.899999999999999" thickBot="1" x14ac:dyDescent="0.55000000000000004">
      <c r="B24" s="95"/>
      <c r="C24" s="82" t="s">
        <v>52</v>
      </c>
      <c r="D24" s="125"/>
      <c r="E24" s="154"/>
      <c r="F24" s="155"/>
      <c r="G24" s="108" t="s">
        <v>66</v>
      </c>
      <c r="H24" s="109"/>
      <c r="I24" s="23"/>
      <c r="J24" s="23"/>
      <c r="K24" s="23"/>
    </row>
    <row r="25" spans="2:11" ht="20.3" customHeight="1" thickBot="1" x14ac:dyDescent="0.55000000000000004">
      <c r="B25" s="96"/>
      <c r="C25" s="127" t="s">
        <v>56</v>
      </c>
      <c r="D25" s="127"/>
      <c r="E25" s="128">
        <f>F23+E24</f>
        <v>0</v>
      </c>
      <c r="F25" s="128"/>
      <c r="G25" s="110" t="s">
        <v>90</v>
      </c>
      <c r="H25" s="110"/>
      <c r="I25" s="93"/>
    </row>
  </sheetData>
  <mergeCells count="51">
    <mergeCell ref="C25:D25"/>
    <mergeCell ref="E25:F25"/>
    <mergeCell ref="G25:I25"/>
    <mergeCell ref="B22:B25"/>
    <mergeCell ref="C22:D23"/>
    <mergeCell ref="E22:G22"/>
    <mergeCell ref="H22:I22"/>
    <mergeCell ref="J22:K22"/>
    <mergeCell ref="H23:I23"/>
    <mergeCell ref="J23:K23"/>
    <mergeCell ref="C24:D24"/>
    <mergeCell ref="E24:F24"/>
    <mergeCell ref="G24:H24"/>
    <mergeCell ref="C18:D18"/>
    <mergeCell ref="E18:F18"/>
    <mergeCell ref="G18:H18"/>
    <mergeCell ref="I18:K18"/>
    <mergeCell ref="C19:D19"/>
    <mergeCell ref="E19:F19"/>
    <mergeCell ref="G19:H19"/>
    <mergeCell ref="I19:K19"/>
    <mergeCell ref="C15:D15"/>
    <mergeCell ref="E15:F15"/>
    <mergeCell ref="G15:H15"/>
    <mergeCell ref="C16:D16"/>
    <mergeCell ref="E16:F16"/>
    <mergeCell ref="G16:H16"/>
    <mergeCell ref="I8:I9"/>
    <mergeCell ref="K8:L8"/>
    <mergeCell ref="C12:D12"/>
    <mergeCell ref="E12:F12"/>
    <mergeCell ref="G12:H12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</mergeCells>
  <phoneticPr fontId="1"/>
  <pageMargins left="0" right="0" top="0" bottom="0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10" workbookViewId="0">
      <selection activeCell="G18" sqref="G18:H18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8" t="s">
        <v>117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9" customHeight="1" thickBot="1" x14ac:dyDescent="0.55000000000000004">
      <c r="B2" s="39"/>
      <c r="C2" s="39"/>
    </row>
    <row r="3" spans="1:12" ht="32.25" customHeight="1" x14ac:dyDescent="0.5">
      <c r="A3" s="40" t="s">
        <v>49</v>
      </c>
      <c r="B3" s="41" t="s">
        <v>2</v>
      </c>
      <c r="C3" s="43" t="s">
        <v>3</v>
      </c>
      <c r="D3" s="43" t="s">
        <v>4</v>
      </c>
      <c r="E3" s="45" t="s">
        <v>0</v>
      </c>
      <c r="F3" s="45"/>
      <c r="G3" s="36" t="s">
        <v>1</v>
      </c>
      <c r="H3" s="46" t="s">
        <v>38</v>
      </c>
      <c r="I3" s="48" t="s">
        <v>10</v>
      </c>
      <c r="J3" s="35" t="s">
        <v>41</v>
      </c>
      <c r="K3" s="45" t="s">
        <v>8</v>
      </c>
      <c r="L3" s="50"/>
    </row>
    <row r="4" spans="1:12" ht="73.5" customHeight="1" x14ac:dyDescent="0.5">
      <c r="A4" s="40"/>
      <c r="B4" s="42"/>
      <c r="C4" s="44"/>
      <c r="D4" s="44"/>
      <c r="E4" s="6" t="s">
        <v>5</v>
      </c>
      <c r="F4" s="6" t="s">
        <v>6</v>
      </c>
      <c r="G4" s="6" t="s">
        <v>7</v>
      </c>
      <c r="H4" s="47"/>
      <c r="I4" s="49"/>
      <c r="J4" s="6" t="s">
        <v>45</v>
      </c>
      <c r="K4" s="8" t="s">
        <v>46</v>
      </c>
      <c r="L4" s="16" t="s">
        <v>47</v>
      </c>
    </row>
    <row r="5" spans="1:12" ht="22.6" customHeight="1" thickBot="1" x14ac:dyDescent="0.55000000000000004">
      <c r="A5" s="40"/>
      <c r="B5" s="10"/>
      <c r="C5" s="11"/>
      <c r="D5" s="11"/>
      <c r="E5" s="11">
        <f>C5+D5</f>
        <v>0</v>
      </c>
      <c r="F5" s="11">
        <f>E5/2</f>
        <v>0</v>
      </c>
      <c r="G5" s="12">
        <f>B5*F5</f>
        <v>0</v>
      </c>
      <c r="H5" s="13"/>
      <c r="I5" s="12">
        <f>G5+H5</f>
        <v>0</v>
      </c>
      <c r="J5" s="17">
        <f>I5*0.7</f>
        <v>0</v>
      </c>
      <c r="K5" s="18">
        <f>J5/1000</f>
        <v>0</v>
      </c>
      <c r="L5" s="19">
        <f>ROUNDDOWN(K5,2)</f>
        <v>0</v>
      </c>
    </row>
    <row r="6" spans="1:12" ht="5.25" customHeight="1" x14ac:dyDescent="0.5">
      <c r="C6" s="1"/>
    </row>
    <row r="7" spans="1:12" ht="5.25" customHeight="1" thickBot="1" x14ac:dyDescent="0.55000000000000004">
      <c r="B7" s="39"/>
      <c r="C7" s="39"/>
    </row>
    <row r="8" spans="1:12" ht="32.25" customHeight="1" x14ac:dyDescent="0.5">
      <c r="A8" s="40" t="s">
        <v>50</v>
      </c>
      <c r="B8" s="41" t="s">
        <v>2</v>
      </c>
      <c r="C8" s="56" t="s">
        <v>11</v>
      </c>
      <c r="D8" s="56"/>
      <c r="E8" s="56"/>
      <c r="F8" s="57"/>
      <c r="G8" s="36" t="s">
        <v>15</v>
      </c>
      <c r="H8" s="46" t="s">
        <v>39</v>
      </c>
      <c r="I8" s="48" t="s">
        <v>18</v>
      </c>
      <c r="J8" s="35" t="s">
        <v>41</v>
      </c>
      <c r="K8" s="45" t="s">
        <v>11</v>
      </c>
      <c r="L8" s="50"/>
    </row>
    <row r="9" spans="1:12" ht="73.5" customHeight="1" x14ac:dyDescent="0.5">
      <c r="A9" s="40"/>
      <c r="B9" s="42"/>
      <c r="C9" s="4" t="s">
        <v>12</v>
      </c>
      <c r="D9" s="34" t="s">
        <v>13</v>
      </c>
      <c r="E9" s="6" t="s">
        <v>14</v>
      </c>
      <c r="F9" s="58"/>
      <c r="G9" s="6" t="s">
        <v>16</v>
      </c>
      <c r="H9" s="47"/>
      <c r="I9" s="49"/>
      <c r="J9" s="6" t="s">
        <v>40</v>
      </c>
      <c r="K9" s="8" t="s">
        <v>75</v>
      </c>
      <c r="L9" s="9" t="s">
        <v>48</v>
      </c>
    </row>
    <row r="10" spans="1:12" ht="22.6" customHeight="1" thickBot="1" x14ac:dyDescent="0.55000000000000004">
      <c r="A10" s="40"/>
      <c r="B10" s="10">
        <f>B5</f>
        <v>0</v>
      </c>
      <c r="C10" s="11"/>
      <c r="D10" s="11">
        <v>0</v>
      </c>
      <c r="E10" s="11">
        <f>C10+D10</f>
        <v>0</v>
      </c>
      <c r="F10" s="59"/>
      <c r="G10" s="12">
        <f>B10*E10</f>
        <v>0</v>
      </c>
      <c r="H10" s="13"/>
      <c r="I10" s="12">
        <f>G10+H10</f>
        <v>0</v>
      </c>
      <c r="J10" s="12">
        <f>I10*0.3</f>
        <v>0</v>
      </c>
      <c r="K10" s="14">
        <f>J10/1000</f>
        <v>0</v>
      </c>
      <c r="L10" s="15">
        <f>ROUNDDOWN(K10,2)</f>
        <v>0</v>
      </c>
    </row>
    <row r="11" spans="1:12" ht="9" customHeight="1" thickBot="1" x14ac:dyDescent="0.55000000000000004"/>
    <row r="12" spans="1:12" ht="18.8" customHeight="1" thickBot="1" x14ac:dyDescent="0.55000000000000004">
      <c r="C12" s="60" t="s">
        <v>27</v>
      </c>
      <c r="D12" s="61"/>
      <c r="E12" s="61" t="s">
        <v>11</v>
      </c>
      <c r="F12" s="61"/>
      <c r="G12" s="144" t="s">
        <v>121</v>
      </c>
      <c r="H12" s="145"/>
    </row>
    <row r="13" spans="1:12" ht="18.8" customHeight="1" thickBot="1" x14ac:dyDescent="0.55000000000000004">
      <c r="C13" s="51">
        <f>L5</f>
        <v>0</v>
      </c>
      <c r="D13" s="52"/>
      <c r="E13" s="53">
        <f>L10</f>
        <v>0</v>
      </c>
      <c r="F13" s="52"/>
      <c r="G13" s="54">
        <v>101.29</v>
      </c>
      <c r="H13" s="55"/>
    </row>
    <row r="14" spans="1:12" ht="9" customHeight="1" thickBot="1" x14ac:dyDescent="0.55000000000000004"/>
    <row r="15" spans="1:12" ht="18.8" customHeight="1" thickBot="1" x14ac:dyDescent="0.55000000000000004">
      <c r="C15" s="60" t="s">
        <v>118</v>
      </c>
      <c r="D15" s="61"/>
      <c r="E15" s="61" t="s">
        <v>119</v>
      </c>
      <c r="F15" s="61"/>
      <c r="G15" s="61" t="s">
        <v>43</v>
      </c>
      <c r="H15" s="62"/>
      <c r="I15" t="s">
        <v>120</v>
      </c>
    </row>
    <row r="16" spans="1:12" ht="18.8" customHeight="1" thickBot="1" x14ac:dyDescent="0.55000000000000004">
      <c r="C16" s="51">
        <f>ROUNDDOWN(G13*1.1,2)</f>
        <v>111.41</v>
      </c>
      <c r="D16" s="52"/>
      <c r="E16" s="52">
        <v>90.2</v>
      </c>
      <c r="F16" s="52"/>
      <c r="G16" s="54">
        <f>C16+E16</f>
        <v>201.61</v>
      </c>
      <c r="H16" s="55"/>
    </row>
    <row r="17" spans="2:11" ht="9" customHeight="1" thickBot="1" x14ac:dyDescent="0.55000000000000004"/>
    <row r="18" spans="2:11" ht="17.2" customHeight="1" thickBot="1" x14ac:dyDescent="0.55000000000000004">
      <c r="C18" s="60" t="s">
        <v>30</v>
      </c>
      <c r="D18" s="61"/>
      <c r="E18" s="61" t="s">
        <v>31</v>
      </c>
      <c r="F18" s="61"/>
      <c r="G18" s="63" t="s">
        <v>44</v>
      </c>
      <c r="H18" s="64"/>
      <c r="I18" s="146" t="s">
        <v>122</v>
      </c>
      <c r="J18" s="147"/>
      <c r="K18" s="148"/>
    </row>
    <row r="19" spans="2:11" ht="18.8" customHeight="1" thickBot="1" x14ac:dyDescent="0.55000000000000004">
      <c r="C19" s="51">
        <f>G16</f>
        <v>201.61</v>
      </c>
      <c r="D19" s="52"/>
      <c r="E19" s="52">
        <v>2.0739999999999998</v>
      </c>
      <c r="F19" s="52"/>
      <c r="G19" s="68">
        <f>C19*E19</f>
        <v>418.13914</v>
      </c>
      <c r="H19" s="69"/>
      <c r="I19" s="149">
        <f>ROUNDDOWN(G19,2)</f>
        <v>418.13</v>
      </c>
      <c r="J19" s="150"/>
      <c r="K19" s="151"/>
    </row>
    <row r="20" spans="2:11" ht="9" customHeight="1" x14ac:dyDescent="0.5"/>
    <row r="21" spans="2:11" ht="8.1999999999999993" customHeight="1" thickBot="1" x14ac:dyDescent="0.55000000000000004"/>
    <row r="22" spans="2:11" ht="20.3" customHeight="1" thickBot="1" x14ac:dyDescent="0.55000000000000004">
      <c r="B22" s="94" t="s">
        <v>115</v>
      </c>
      <c r="C22" s="97" t="s">
        <v>51</v>
      </c>
      <c r="D22" s="82"/>
      <c r="E22" s="85" t="s">
        <v>79</v>
      </c>
      <c r="F22" s="85"/>
      <c r="G22" s="85"/>
      <c r="H22" s="85" t="s">
        <v>116</v>
      </c>
      <c r="I22" s="85"/>
      <c r="J22" s="78" t="s">
        <v>63</v>
      </c>
      <c r="K22" s="79"/>
    </row>
    <row r="23" spans="2:11" ht="18.8" customHeight="1" thickBot="1" x14ac:dyDescent="0.55000000000000004">
      <c r="B23" s="95"/>
      <c r="C23" s="101"/>
      <c r="D23" s="102"/>
      <c r="E23" s="33"/>
      <c r="F23" s="37">
        <f>H23*J23</f>
        <v>120839.56999999999</v>
      </c>
      <c r="G23" s="32" t="s">
        <v>89</v>
      </c>
      <c r="H23" s="111">
        <v>289</v>
      </c>
      <c r="I23" s="112"/>
      <c r="J23" s="152">
        <f>I19</f>
        <v>418.13</v>
      </c>
      <c r="K23" s="153"/>
    </row>
    <row r="24" spans="2:11" ht="19.899999999999999" thickBot="1" x14ac:dyDescent="0.55000000000000004">
      <c r="B24" s="95"/>
      <c r="C24" s="82" t="s">
        <v>52</v>
      </c>
      <c r="D24" s="125"/>
      <c r="E24" s="156">
        <v>2000.9</v>
      </c>
      <c r="F24" s="157"/>
      <c r="G24" s="108" t="s">
        <v>66</v>
      </c>
      <c r="H24" s="109"/>
      <c r="I24" s="23"/>
      <c r="J24" s="23"/>
      <c r="K24" s="23"/>
    </row>
    <row r="25" spans="2:11" ht="20.3" customHeight="1" thickBot="1" x14ac:dyDescent="0.55000000000000004">
      <c r="B25" s="96"/>
      <c r="C25" s="127" t="s">
        <v>56</v>
      </c>
      <c r="D25" s="127"/>
      <c r="E25" s="128">
        <f>F23+E24</f>
        <v>122840.46999999999</v>
      </c>
      <c r="F25" s="128"/>
      <c r="G25" s="110" t="s">
        <v>90</v>
      </c>
      <c r="H25" s="110"/>
      <c r="I25" s="93"/>
    </row>
  </sheetData>
  <mergeCells count="51"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I8:I9"/>
    <mergeCell ref="K8:L8"/>
    <mergeCell ref="C12:D12"/>
    <mergeCell ref="E12:F12"/>
    <mergeCell ref="G12:H12"/>
    <mergeCell ref="C15:D15"/>
    <mergeCell ref="E15:F15"/>
    <mergeCell ref="G15:H15"/>
    <mergeCell ref="C16:D16"/>
    <mergeCell ref="E16:F16"/>
    <mergeCell ref="G16:H16"/>
    <mergeCell ref="C18:D18"/>
    <mergeCell ref="E18:F18"/>
    <mergeCell ref="G18:H18"/>
    <mergeCell ref="I18:K18"/>
    <mergeCell ref="C19:D19"/>
    <mergeCell ref="E19:F19"/>
    <mergeCell ref="G19:H19"/>
    <mergeCell ref="I19:K19"/>
    <mergeCell ref="J22:K22"/>
    <mergeCell ref="H23:I23"/>
    <mergeCell ref="J23:K23"/>
    <mergeCell ref="C24:D24"/>
    <mergeCell ref="E24:F24"/>
    <mergeCell ref="G24:H24"/>
    <mergeCell ref="C25:D25"/>
    <mergeCell ref="E25:F25"/>
    <mergeCell ref="G25:I25"/>
    <mergeCell ref="B22:B25"/>
    <mergeCell ref="C22:D23"/>
    <mergeCell ref="E22:G22"/>
    <mergeCell ref="H22:I22"/>
  </mergeCells>
  <phoneticPr fontId="1"/>
  <pageMargins left="0" right="0" top="0" bottom="0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topLeftCell="A7" workbookViewId="0">
      <selection activeCell="F23" sqref="F23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0.453125" customWidth="1"/>
    <col min="8" max="8" width="11.36328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2:12" ht="29.95" customHeight="1" x14ac:dyDescent="0.5">
      <c r="B1" s="38" t="s">
        <v>37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2:12" ht="18.8" customHeight="1" thickBot="1" x14ac:dyDescent="0.55000000000000004">
      <c r="B2" s="39" t="s">
        <v>25</v>
      </c>
      <c r="C2" s="39"/>
    </row>
    <row r="3" spans="2:12" ht="32.25" customHeight="1" x14ac:dyDescent="0.5">
      <c r="B3" s="41" t="s">
        <v>2</v>
      </c>
      <c r="C3" s="43" t="s">
        <v>3</v>
      </c>
      <c r="D3" s="43" t="s">
        <v>4</v>
      </c>
      <c r="E3" s="45" t="s">
        <v>0</v>
      </c>
      <c r="F3" s="45"/>
      <c r="G3" s="3" t="s">
        <v>1</v>
      </c>
      <c r="H3" s="46" t="s">
        <v>9</v>
      </c>
      <c r="I3" s="48" t="s">
        <v>10</v>
      </c>
      <c r="J3" s="2"/>
      <c r="K3" s="45" t="s">
        <v>8</v>
      </c>
      <c r="L3" s="50"/>
    </row>
    <row r="4" spans="2:12" ht="73.5" customHeight="1" x14ac:dyDescent="0.5">
      <c r="B4" s="42"/>
      <c r="C4" s="44"/>
      <c r="D4" s="44"/>
      <c r="E4" s="6" t="s">
        <v>5</v>
      </c>
      <c r="F4" s="6" t="s">
        <v>6</v>
      </c>
      <c r="G4" s="6" t="s">
        <v>7</v>
      </c>
      <c r="H4" s="47"/>
      <c r="I4" s="49"/>
      <c r="J4" s="6" t="s">
        <v>19</v>
      </c>
      <c r="K4" s="8" t="s">
        <v>21</v>
      </c>
      <c r="L4" s="16" t="s">
        <v>23</v>
      </c>
    </row>
    <row r="5" spans="2:12" ht="30.8" customHeight="1" thickBot="1" x14ac:dyDescent="0.55000000000000004">
      <c r="B5" s="10">
        <v>145.13</v>
      </c>
      <c r="C5" s="11">
        <v>610</v>
      </c>
      <c r="D5" s="11">
        <v>620</v>
      </c>
      <c r="E5" s="11">
        <f>C5+D5</f>
        <v>1230</v>
      </c>
      <c r="F5" s="11">
        <f>E5/2</f>
        <v>615</v>
      </c>
      <c r="G5" s="12">
        <f>B5*F5</f>
        <v>89254.95</v>
      </c>
      <c r="H5" s="13">
        <v>10600</v>
      </c>
      <c r="I5" s="12">
        <f>G5+H5</f>
        <v>99854.95</v>
      </c>
      <c r="J5" s="17">
        <f>I5*0.7</f>
        <v>69898.464999999997</v>
      </c>
      <c r="K5" s="18">
        <f>J5/1000</f>
        <v>69.898465000000002</v>
      </c>
      <c r="L5" s="19">
        <f>ROUNDDOWN(K5,2)</f>
        <v>69.89</v>
      </c>
    </row>
    <row r="6" spans="2:12" ht="18.8" customHeight="1" x14ac:dyDescent="0.5">
      <c r="C6" s="1"/>
    </row>
    <row r="7" spans="2:12" ht="18.8" customHeight="1" thickBot="1" x14ac:dyDescent="0.55000000000000004">
      <c r="B7" s="39" t="s">
        <v>24</v>
      </c>
      <c r="C7" s="39"/>
    </row>
    <row r="8" spans="2:12" ht="32.25" customHeight="1" x14ac:dyDescent="0.5">
      <c r="B8" s="41" t="s">
        <v>2</v>
      </c>
      <c r="C8" s="56" t="s">
        <v>11</v>
      </c>
      <c r="D8" s="56"/>
      <c r="E8" s="56"/>
      <c r="F8" s="2"/>
      <c r="G8" s="3" t="s">
        <v>15</v>
      </c>
      <c r="H8" s="46" t="s">
        <v>17</v>
      </c>
      <c r="I8" s="48" t="s">
        <v>18</v>
      </c>
      <c r="J8" s="2"/>
      <c r="K8" s="45" t="s">
        <v>11</v>
      </c>
      <c r="L8" s="50"/>
    </row>
    <row r="9" spans="2:12" ht="73.5" customHeight="1" x14ac:dyDescent="0.5">
      <c r="B9" s="42"/>
      <c r="C9" s="4" t="s">
        <v>12</v>
      </c>
      <c r="D9" s="5" t="s">
        <v>13</v>
      </c>
      <c r="E9" s="6" t="s">
        <v>14</v>
      </c>
      <c r="F9" s="7"/>
      <c r="G9" s="6" t="s">
        <v>16</v>
      </c>
      <c r="H9" s="47"/>
      <c r="I9" s="49"/>
      <c r="J9" s="6" t="s">
        <v>20</v>
      </c>
      <c r="K9" s="8" t="s">
        <v>22</v>
      </c>
      <c r="L9" s="9" t="s">
        <v>26</v>
      </c>
    </row>
    <row r="10" spans="2:12" ht="29.95" customHeight="1" thickBot="1" x14ac:dyDescent="0.55000000000000004">
      <c r="B10" s="10">
        <v>145.13</v>
      </c>
      <c r="C10" s="11">
        <v>359</v>
      </c>
      <c r="D10" s="11">
        <v>84</v>
      </c>
      <c r="E10" s="11">
        <f>C10+D10</f>
        <v>443</v>
      </c>
      <c r="F10" s="11"/>
      <c r="G10" s="12">
        <f>B10*E10</f>
        <v>64292.59</v>
      </c>
      <c r="H10" s="13">
        <v>15900</v>
      </c>
      <c r="I10" s="12">
        <f>G10+H10</f>
        <v>80192.59</v>
      </c>
      <c r="J10" s="12">
        <f>I10*0.3</f>
        <v>24057.776999999998</v>
      </c>
      <c r="K10" s="14">
        <f>J10/1000</f>
        <v>24.057776999999998</v>
      </c>
      <c r="L10" s="15">
        <f>ROUNDDOWN(K10,2)</f>
        <v>24.05</v>
      </c>
    </row>
    <row r="11" spans="2:12" ht="18.8" customHeight="1" thickBot="1" x14ac:dyDescent="0.55000000000000004"/>
    <row r="12" spans="2:12" ht="18.8" customHeight="1" thickBot="1" x14ac:dyDescent="0.55000000000000004">
      <c r="C12" s="60" t="s">
        <v>27</v>
      </c>
      <c r="D12" s="61"/>
      <c r="E12" s="61" t="s">
        <v>11</v>
      </c>
      <c r="F12" s="61"/>
      <c r="G12" s="61" t="s">
        <v>28</v>
      </c>
      <c r="H12" s="62"/>
    </row>
    <row r="13" spans="2:12" ht="18.8" customHeight="1" thickBot="1" x14ac:dyDescent="0.55000000000000004">
      <c r="C13" s="51">
        <f>L5</f>
        <v>69.89</v>
      </c>
      <c r="D13" s="52"/>
      <c r="E13" s="53">
        <f>L10</f>
        <v>24.05</v>
      </c>
      <c r="F13" s="52"/>
      <c r="G13" s="54">
        <f>C13+E13</f>
        <v>93.94</v>
      </c>
      <c r="H13" s="55"/>
    </row>
    <row r="14" spans="2:12" ht="11.95" customHeight="1" thickBot="1" x14ac:dyDescent="0.55000000000000004"/>
    <row r="15" spans="2:12" ht="18.8" customHeight="1" thickBot="1" x14ac:dyDescent="0.55000000000000004">
      <c r="C15" s="60" t="s">
        <v>28</v>
      </c>
      <c r="D15" s="61"/>
      <c r="E15" s="61" t="s">
        <v>29</v>
      </c>
      <c r="F15" s="61"/>
      <c r="G15" s="61" t="s">
        <v>30</v>
      </c>
      <c r="H15" s="62"/>
    </row>
    <row r="16" spans="2:12" ht="18.8" customHeight="1" thickBot="1" x14ac:dyDescent="0.55000000000000004">
      <c r="C16" s="51">
        <f>G13</f>
        <v>93.94</v>
      </c>
      <c r="D16" s="52"/>
      <c r="E16" s="52">
        <v>77</v>
      </c>
      <c r="F16" s="52"/>
      <c r="G16" s="54">
        <f>C16+E16</f>
        <v>170.94</v>
      </c>
      <c r="H16" s="55"/>
    </row>
    <row r="17" spans="3:9" ht="11.3" customHeight="1" thickBot="1" x14ac:dyDescent="0.55000000000000004"/>
    <row r="18" spans="3:9" ht="17.2" customHeight="1" thickBot="1" x14ac:dyDescent="0.55000000000000004">
      <c r="C18" s="60"/>
      <c r="D18" s="61"/>
      <c r="E18" s="61" t="s">
        <v>31</v>
      </c>
      <c r="F18" s="61"/>
      <c r="G18" s="61" t="s">
        <v>35</v>
      </c>
      <c r="H18" s="61"/>
      <c r="I18" s="20" t="s">
        <v>34</v>
      </c>
    </row>
    <row r="19" spans="3:9" ht="18.8" customHeight="1" thickBot="1" x14ac:dyDescent="0.55000000000000004">
      <c r="C19" s="51">
        <f>G16</f>
        <v>170.94</v>
      </c>
      <c r="D19" s="52"/>
      <c r="E19" s="52">
        <v>2.0739999999999998</v>
      </c>
      <c r="F19" s="52"/>
      <c r="G19" s="68">
        <f>C19*E19</f>
        <v>354.52955999999995</v>
      </c>
      <c r="H19" s="68"/>
      <c r="I19" s="21">
        <f>ROUNDDOWN(G19,0)</f>
        <v>354</v>
      </c>
    </row>
    <row r="20" spans="3:9" ht="11.95" customHeight="1" thickBot="1" x14ac:dyDescent="0.55000000000000004"/>
    <row r="21" spans="3:9" ht="18.8" customHeight="1" thickBot="1" x14ac:dyDescent="0.55000000000000004">
      <c r="C21" s="60" t="s">
        <v>36</v>
      </c>
      <c r="D21" s="61"/>
      <c r="E21" s="61" t="s">
        <v>32</v>
      </c>
      <c r="F21" s="61"/>
      <c r="G21" s="61" t="s">
        <v>33</v>
      </c>
      <c r="H21" s="62"/>
    </row>
    <row r="22" spans="3:9" ht="18.3" thickBot="1" x14ac:dyDescent="0.55000000000000004">
      <c r="C22" s="73">
        <f>I19</f>
        <v>354</v>
      </c>
      <c r="D22" s="52"/>
      <c r="E22" s="52">
        <v>1.1000000000000001</v>
      </c>
      <c r="F22" s="52"/>
      <c r="G22" s="52">
        <f>C22*E22</f>
        <v>389.40000000000003</v>
      </c>
      <c r="H22" s="55"/>
    </row>
  </sheetData>
  <mergeCells count="39">
    <mergeCell ref="K8:L8"/>
    <mergeCell ref="B1:L1"/>
    <mergeCell ref="B2:C2"/>
    <mergeCell ref="B3:B4"/>
    <mergeCell ref="C3:C4"/>
    <mergeCell ref="D3:D4"/>
    <mergeCell ref="E3:F3"/>
    <mergeCell ref="H3:H4"/>
    <mergeCell ref="I3:I4"/>
    <mergeCell ref="K3:L3"/>
    <mergeCell ref="B7:C7"/>
    <mergeCell ref="B8:B9"/>
    <mergeCell ref="C8:E8"/>
    <mergeCell ref="H8:H9"/>
    <mergeCell ref="I8:I9"/>
    <mergeCell ref="C12:D12"/>
    <mergeCell ref="E12:F12"/>
    <mergeCell ref="G12:H12"/>
    <mergeCell ref="C13:D13"/>
    <mergeCell ref="E13:F13"/>
    <mergeCell ref="G13:H13"/>
    <mergeCell ref="C15:D15"/>
    <mergeCell ref="E15:F15"/>
    <mergeCell ref="G15:H15"/>
    <mergeCell ref="C16:D16"/>
    <mergeCell ref="E16:F16"/>
    <mergeCell ref="G16:H16"/>
    <mergeCell ref="C18:D18"/>
    <mergeCell ref="E18:F18"/>
    <mergeCell ref="G18:H18"/>
    <mergeCell ref="C19:D19"/>
    <mergeCell ref="E19:F19"/>
    <mergeCell ref="G19:H19"/>
    <mergeCell ref="C21:D21"/>
    <mergeCell ref="E21:F21"/>
    <mergeCell ref="G21:H21"/>
    <mergeCell ref="C22:D22"/>
    <mergeCell ref="E22:F22"/>
    <mergeCell ref="G22:H22"/>
  </mergeCells>
  <phoneticPr fontId="1"/>
  <pageMargins left="0" right="0" top="0" bottom="0" header="0.31496062992125984" footer="0.31496062992125984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7" workbookViewId="0">
      <selection activeCell="G26" sqref="G26:H26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8" t="s">
        <v>59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9" customHeight="1" thickBot="1" x14ac:dyDescent="0.55000000000000004">
      <c r="B2" s="39"/>
      <c r="C2" s="39"/>
    </row>
    <row r="3" spans="1:12" ht="32.25" customHeight="1" x14ac:dyDescent="0.5">
      <c r="A3" s="40" t="s">
        <v>49</v>
      </c>
      <c r="B3" s="41" t="s">
        <v>2</v>
      </c>
      <c r="C3" s="43" t="s">
        <v>3</v>
      </c>
      <c r="D3" s="43" t="s">
        <v>4</v>
      </c>
      <c r="E3" s="45" t="s">
        <v>0</v>
      </c>
      <c r="F3" s="45"/>
      <c r="G3" s="3" t="s">
        <v>1</v>
      </c>
      <c r="H3" s="46" t="s">
        <v>38</v>
      </c>
      <c r="I3" s="48" t="s">
        <v>10</v>
      </c>
      <c r="J3" s="22" t="s">
        <v>41</v>
      </c>
      <c r="K3" s="45" t="s">
        <v>8</v>
      </c>
      <c r="L3" s="50"/>
    </row>
    <row r="4" spans="1:12" ht="73.5" customHeight="1" x14ac:dyDescent="0.5">
      <c r="A4" s="40"/>
      <c r="B4" s="42"/>
      <c r="C4" s="44"/>
      <c r="D4" s="44"/>
      <c r="E4" s="6" t="s">
        <v>5</v>
      </c>
      <c r="F4" s="6" t="s">
        <v>6</v>
      </c>
      <c r="G4" s="6" t="s">
        <v>7</v>
      </c>
      <c r="H4" s="47"/>
      <c r="I4" s="49"/>
      <c r="J4" s="6" t="s">
        <v>45</v>
      </c>
      <c r="K4" s="8" t="s">
        <v>46</v>
      </c>
      <c r="L4" s="16" t="s">
        <v>47</v>
      </c>
    </row>
    <row r="5" spans="1:12" ht="22.6" customHeight="1" thickBot="1" x14ac:dyDescent="0.55000000000000004">
      <c r="A5" s="40"/>
      <c r="B5" s="10">
        <v>150.6</v>
      </c>
      <c r="C5" s="11">
        <v>600</v>
      </c>
      <c r="D5" s="11">
        <v>610</v>
      </c>
      <c r="E5" s="11">
        <f>C5+D5</f>
        <v>1210</v>
      </c>
      <c r="F5" s="11">
        <f>E5/2</f>
        <v>605</v>
      </c>
      <c r="G5" s="12">
        <f>B5*F5</f>
        <v>91113</v>
      </c>
      <c r="H5" s="13">
        <v>11200</v>
      </c>
      <c r="I5" s="12">
        <f>G5+H5</f>
        <v>102313</v>
      </c>
      <c r="J5" s="17">
        <f>I5*0.7</f>
        <v>71619.099999999991</v>
      </c>
      <c r="K5" s="18">
        <f>J5/1000</f>
        <v>71.619099999999989</v>
      </c>
      <c r="L5" s="19">
        <f>ROUNDDOWN(K5,2)</f>
        <v>71.61</v>
      </c>
    </row>
    <row r="6" spans="1:12" ht="5.25" customHeight="1" x14ac:dyDescent="0.5">
      <c r="C6" s="1"/>
    </row>
    <row r="7" spans="1:12" ht="5.25" customHeight="1" thickBot="1" x14ac:dyDescent="0.55000000000000004">
      <c r="B7" s="39"/>
      <c r="C7" s="39"/>
    </row>
    <row r="8" spans="1:12" ht="32.25" customHeight="1" x14ac:dyDescent="0.5">
      <c r="A8" s="40" t="s">
        <v>50</v>
      </c>
      <c r="B8" s="41" t="s">
        <v>2</v>
      </c>
      <c r="C8" s="56" t="s">
        <v>11</v>
      </c>
      <c r="D8" s="56"/>
      <c r="E8" s="56"/>
      <c r="F8" s="57"/>
      <c r="G8" s="3" t="s">
        <v>15</v>
      </c>
      <c r="H8" s="46" t="s">
        <v>39</v>
      </c>
      <c r="I8" s="48" t="s">
        <v>18</v>
      </c>
      <c r="J8" s="22" t="s">
        <v>41</v>
      </c>
      <c r="K8" s="45" t="s">
        <v>11</v>
      </c>
      <c r="L8" s="50"/>
    </row>
    <row r="9" spans="1:12" ht="73.5" customHeight="1" x14ac:dyDescent="0.5">
      <c r="A9" s="40"/>
      <c r="B9" s="42"/>
      <c r="C9" s="4" t="s">
        <v>12</v>
      </c>
      <c r="D9" s="5" t="s">
        <v>13</v>
      </c>
      <c r="E9" s="6" t="s">
        <v>14</v>
      </c>
      <c r="F9" s="58"/>
      <c r="G9" s="6" t="s">
        <v>16</v>
      </c>
      <c r="H9" s="47"/>
      <c r="I9" s="49"/>
      <c r="J9" s="6" t="s">
        <v>40</v>
      </c>
      <c r="K9" s="8" t="s">
        <v>22</v>
      </c>
      <c r="L9" s="9" t="s">
        <v>48</v>
      </c>
    </row>
    <row r="10" spans="1:12" ht="22.6" customHeight="1" thickBot="1" x14ac:dyDescent="0.55000000000000004">
      <c r="A10" s="40"/>
      <c r="B10" s="10">
        <f>B5</f>
        <v>150.6</v>
      </c>
      <c r="C10" s="11">
        <v>355</v>
      </c>
      <c r="D10" s="11">
        <v>84</v>
      </c>
      <c r="E10" s="11">
        <f>C10+D10</f>
        <v>439</v>
      </c>
      <c r="F10" s="59"/>
      <c r="G10" s="12">
        <f>B10*E10</f>
        <v>66113.399999999994</v>
      </c>
      <c r="H10" s="13">
        <v>16800</v>
      </c>
      <c r="I10" s="12">
        <f>G10+H10</f>
        <v>82913.399999999994</v>
      </c>
      <c r="J10" s="12">
        <f>I10*0.3</f>
        <v>24874.019999999997</v>
      </c>
      <c r="K10" s="14">
        <f>J10/1000</f>
        <v>24.874019999999998</v>
      </c>
      <c r="L10" s="15">
        <f>ROUNDDOWN(K10,2)</f>
        <v>24.87</v>
      </c>
    </row>
    <row r="11" spans="1:12" ht="9" customHeight="1" thickBot="1" x14ac:dyDescent="0.55000000000000004"/>
    <row r="12" spans="1:12" ht="18.8" customHeight="1" thickBot="1" x14ac:dyDescent="0.55000000000000004">
      <c r="C12" s="60" t="s">
        <v>27</v>
      </c>
      <c r="D12" s="61"/>
      <c r="E12" s="61" t="s">
        <v>11</v>
      </c>
      <c r="F12" s="61"/>
      <c r="G12" s="61" t="s">
        <v>42</v>
      </c>
      <c r="H12" s="62"/>
    </row>
    <row r="13" spans="1:12" ht="18.8" customHeight="1" thickBot="1" x14ac:dyDescent="0.55000000000000004">
      <c r="C13" s="51">
        <f>L5</f>
        <v>71.61</v>
      </c>
      <c r="D13" s="52"/>
      <c r="E13" s="53">
        <f>L10</f>
        <v>24.87</v>
      </c>
      <c r="F13" s="52"/>
      <c r="G13" s="54">
        <f>C13+E13</f>
        <v>96.48</v>
      </c>
      <c r="H13" s="55"/>
    </row>
    <row r="14" spans="1:12" ht="9" customHeight="1" thickBot="1" x14ac:dyDescent="0.55000000000000004"/>
    <row r="15" spans="1:12" ht="18.8" customHeight="1" thickBot="1" x14ac:dyDescent="0.55000000000000004">
      <c r="C15" s="60" t="s">
        <v>28</v>
      </c>
      <c r="D15" s="61"/>
      <c r="E15" s="61" t="s">
        <v>29</v>
      </c>
      <c r="F15" s="61"/>
      <c r="G15" s="61" t="s">
        <v>43</v>
      </c>
      <c r="H15" s="62"/>
    </row>
    <row r="16" spans="1:12" ht="18.8" customHeight="1" thickBot="1" x14ac:dyDescent="0.55000000000000004">
      <c r="C16" s="51">
        <f>G13</f>
        <v>96.48</v>
      </c>
      <c r="D16" s="52"/>
      <c r="E16" s="52">
        <v>77</v>
      </c>
      <c r="F16" s="52"/>
      <c r="G16" s="54">
        <f>C16+E16</f>
        <v>173.48000000000002</v>
      </c>
      <c r="H16" s="55"/>
    </row>
    <row r="17" spans="2:11" ht="9" customHeight="1" thickBot="1" x14ac:dyDescent="0.55000000000000004"/>
    <row r="18" spans="2:11" ht="17.2" customHeight="1" thickBot="1" x14ac:dyDescent="0.55000000000000004">
      <c r="C18" s="60" t="s">
        <v>30</v>
      </c>
      <c r="D18" s="61"/>
      <c r="E18" s="61" t="s">
        <v>31</v>
      </c>
      <c r="F18" s="61"/>
      <c r="G18" s="63" t="s">
        <v>44</v>
      </c>
      <c r="H18" s="64"/>
      <c r="I18" s="65" t="s">
        <v>60</v>
      </c>
      <c r="J18" s="66"/>
      <c r="K18" s="67"/>
    </row>
    <row r="19" spans="2:11" ht="18.8" customHeight="1" thickBot="1" x14ac:dyDescent="0.55000000000000004">
      <c r="C19" s="51">
        <f>G16</f>
        <v>173.48000000000002</v>
      </c>
      <c r="D19" s="52"/>
      <c r="E19" s="52">
        <v>2.0739999999999998</v>
      </c>
      <c r="F19" s="52"/>
      <c r="G19" s="68">
        <f>C19*E19</f>
        <v>359.79752000000002</v>
      </c>
      <c r="H19" s="69"/>
      <c r="I19" s="70">
        <f>ROUNDDOWN(G19,0)</f>
        <v>359</v>
      </c>
      <c r="J19" s="71"/>
      <c r="K19" s="72"/>
    </row>
    <row r="20" spans="2:11" ht="9" customHeight="1" thickBot="1" x14ac:dyDescent="0.55000000000000004"/>
    <row r="21" spans="2:11" ht="18.8" customHeight="1" thickBot="1" x14ac:dyDescent="0.55000000000000004">
      <c r="C21" s="60" t="s">
        <v>36</v>
      </c>
      <c r="D21" s="61"/>
      <c r="E21" s="61" t="s">
        <v>32</v>
      </c>
      <c r="F21" s="64"/>
      <c r="G21" s="65" t="s">
        <v>61</v>
      </c>
      <c r="H21" s="66"/>
      <c r="I21" s="66"/>
      <c r="J21" s="66"/>
      <c r="K21" s="67"/>
    </row>
    <row r="22" spans="2:11" ht="19.899999999999999" thickBot="1" x14ac:dyDescent="0.55000000000000004">
      <c r="C22" s="73">
        <f>I19</f>
        <v>359</v>
      </c>
      <c r="D22" s="52"/>
      <c r="E22" s="52">
        <v>1.1000000000000001</v>
      </c>
      <c r="F22" s="74"/>
      <c r="G22" s="75">
        <f>C22*E22</f>
        <v>394.90000000000003</v>
      </c>
      <c r="H22" s="76"/>
      <c r="I22" s="76"/>
      <c r="J22" s="76"/>
      <c r="K22" s="77"/>
    </row>
    <row r="23" spans="2:11" ht="8.1999999999999993" customHeight="1" thickBot="1" x14ac:dyDescent="0.55000000000000004"/>
    <row r="24" spans="2:11" ht="20.3" customHeight="1" thickBot="1" x14ac:dyDescent="0.55000000000000004">
      <c r="B24" s="94" t="s">
        <v>72</v>
      </c>
      <c r="C24" s="97" t="s">
        <v>51</v>
      </c>
      <c r="D24" s="83"/>
      <c r="E24" s="100" t="s">
        <v>64</v>
      </c>
      <c r="F24" s="85"/>
      <c r="G24" s="85"/>
      <c r="H24" s="85" t="s">
        <v>73</v>
      </c>
      <c r="I24" s="85"/>
      <c r="J24" s="78" t="s">
        <v>63</v>
      </c>
      <c r="K24" s="79"/>
    </row>
    <row r="25" spans="2:11" ht="18.8" customHeight="1" thickBot="1" x14ac:dyDescent="0.55000000000000004">
      <c r="B25" s="95"/>
      <c r="C25" s="98"/>
      <c r="D25" s="99"/>
      <c r="E25" s="80">
        <f>INT(H25*J25)</f>
        <v>13268</v>
      </c>
      <c r="F25" s="80"/>
      <c r="G25" s="29"/>
      <c r="H25" s="81">
        <v>33.6</v>
      </c>
      <c r="I25" s="82"/>
      <c r="J25" s="81">
        <f>G22</f>
        <v>394.90000000000003</v>
      </c>
      <c r="K25" s="83"/>
    </row>
    <row r="26" spans="2:11" ht="19.899999999999999" thickBot="1" x14ac:dyDescent="0.55000000000000004">
      <c r="B26" s="95"/>
      <c r="C26" s="84" t="s">
        <v>52</v>
      </c>
      <c r="D26" s="85"/>
      <c r="E26" s="86">
        <v>4400</v>
      </c>
      <c r="F26" s="87"/>
      <c r="G26" s="88" t="s">
        <v>66</v>
      </c>
      <c r="H26" s="89"/>
      <c r="I26" s="30"/>
      <c r="J26" s="23"/>
      <c r="K26" s="23"/>
    </row>
    <row r="27" spans="2:11" ht="20.3" customHeight="1" thickBot="1" x14ac:dyDescent="0.55000000000000004">
      <c r="B27" s="96"/>
      <c r="C27" s="90" t="s">
        <v>56</v>
      </c>
      <c r="D27" s="90"/>
      <c r="E27" s="91">
        <f>E25+E26</f>
        <v>17668</v>
      </c>
      <c r="F27" s="91"/>
      <c r="G27" s="92" t="s">
        <v>74</v>
      </c>
      <c r="H27" s="92"/>
      <c r="I27" s="93"/>
    </row>
  </sheetData>
  <mergeCells count="58"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I8:I9"/>
    <mergeCell ref="K8:L8"/>
    <mergeCell ref="C12:D12"/>
    <mergeCell ref="E12:F12"/>
    <mergeCell ref="G12:H12"/>
    <mergeCell ref="I18:K18"/>
    <mergeCell ref="I19:K19"/>
    <mergeCell ref="C15:D15"/>
    <mergeCell ref="E15:F15"/>
    <mergeCell ref="G15:H15"/>
    <mergeCell ref="C16:D16"/>
    <mergeCell ref="E16:F16"/>
    <mergeCell ref="G16:H16"/>
    <mergeCell ref="C18:D18"/>
    <mergeCell ref="E18:F18"/>
    <mergeCell ref="G18:H18"/>
    <mergeCell ref="C19:D19"/>
    <mergeCell ref="E19:F19"/>
    <mergeCell ref="G19:H19"/>
    <mergeCell ref="C21:D21"/>
    <mergeCell ref="E21:F21"/>
    <mergeCell ref="C22:D22"/>
    <mergeCell ref="E22:F22"/>
    <mergeCell ref="G21:K21"/>
    <mergeCell ref="G22:K22"/>
    <mergeCell ref="B24:B27"/>
    <mergeCell ref="C24:D25"/>
    <mergeCell ref="H24:I24"/>
    <mergeCell ref="J24:K24"/>
    <mergeCell ref="G26:H26"/>
    <mergeCell ref="G27:I27"/>
    <mergeCell ref="E24:G24"/>
    <mergeCell ref="H25:I25"/>
    <mergeCell ref="J25:K25"/>
    <mergeCell ref="C26:D26"/>
    <mergeCell ref="C27:D27"/>
    <mergeCell ref="E27:F27"/>
    <mergeCell ref="E25:F25"/>
    <mergeCell ref="E26:F26"/>
  </mergeCells>
  <phoneticPr fontId="1"/>
  <pageMargins left="0" right="0" top="0" bottom="0" header="0.31496062992125984" footer="0.31496062992125984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7" workbookViewId="0">
      <selection activeCell="G26" sqref="G26:H26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8" t="s">
        <v>58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9" customHeight="1" thickBot="1" x14ac:dyDescent="0.55000000000000004">
      <c r="B2" s="39"/>
      <c r="C2" s="39"/>
    </row>
    <row r="3" spans="1:12" ht="32.25" customHeight="1" x14ac:dyDescent="0.5">
      <c r="A3" s="40" t="s">
        <v>49</v>
      </c>
      <c r="B3" s="41" t="s">
        <v>2</v>
      </c>
      <c r="C3" s="43" t="s">
        <v>3</v>
      </c>
      <c r="D3" s="43" t="s">
        <v>4</v>
      </c>
      <c r="E3" s="45" t="s">
        <v>0</v>
      </c>
      <c r="F3" s="45"/>
      <c r="G3" s="3" t="s">
        <v>1</v>
      </c>
      <c r="H3" s="46" t="s">
        <v>38</v>
      </c>
      <c r="I3" s="48" t="s">
        <v>10</v>
      </c>
      <c r="J3" s="22" t="s">
        <v>41</v>
      </c>
      <c r="K3" s="45" t="s">
        <v>8</v>
      </c>
      <c r="L3" s="50"/>
    </row>
    <row r="4" spans="1:12" ht="73.5" customHeight="1" x14ac:dyDescent="0.5">
      <c r="A4" s="40"/>
      <c r="B4" s="42"/>
      <c r="C4" s="44"/>
      <c r="D4" s="44"/>
      <c r="E4" s="6" t="s">
        <v>5</v>
      </c>
      <c r="F4" s="6" t="s">
        <v>6</v>
      </c>
      <c r="G4" s="6" t="s">
        <v>7</v>
      </c>
      <c r="H4" s="47"/>
      <c r="I4" s="49"/>
      <c r="J4" s="6" t="s">
        <v>45</v>
      </c>
      <c r="K4" s="8" t="s">
        <v>46</v>
      </c>
      <c r="L4" s="16" t="s">
        <v>47</v>
      </c>
    </row>
    <row r="5" spans="1:12" ht="22.6" customHeight="1" thickBot="1" x14ac:dyDescent="0.55000000000000004">
      <c r="A5" s="40"/>
      <c r="B5" s="10">
        <v>150.94999999999999</v>
      </c>
      <c r="C5" s="11">
        <v>610</v>
      </c>
      <c r="D5" s="11">
        <v>610</v>
      </c>
      <c r="E5" s="11">
        <f>C5+D5</f>
        <v>1220</v>
      </c>
      <c r="F5" s="11">
        <f>E5/2</f>
        <v>610</v>
      </c>
      <c r="G5" s="12">
        <f>B5*F5</f>
        <v>92079.5</v>
      </c>
      <c r="H5" s="13">
        <v>11700</v>
      </c>
      <c r="I5" s="12">
        <f>G5+H5</f>
        <v>103779.5</v>
      </c>
      <c r="J5" s="17">
        <f>I5*0.7</f>
        <v>72645.649999999994</v>
      </c>
      <c r="K5" s="18">
        <f>J5/1000</f>
        <v>72.645649999999989</v>
      </c>
      <c r="L5" s="19">
        <f>ROUNDDOWN(K5,2)</f>
        <v>72.64</v>
      </c>
    </row>
    <row r="6" spans="1:12" ht="5.25" customHeight="1" x14ac:dyDescent="0.5">
      <c r="C6" s="1"/>
    </row>
    <row r="7" spans="1:12" ht="5.25" customHeight="1" thickBot="1" x14ac:dyDescent="0.55000000000000004">
      <c r="B7" s="39"/>
      <c r="C7" s="39"/>
    </row>
    <row r="8" spans="1:12" ht="32.25" customHeight="1" x14ac:dyDescent="0.5">
      <c r="A8" s="40" t="s">
        <v>50</v>
      </c>
      <c r="B8" s="41" t="s">
        <v>2</v>
      </c>
      <c r="C8" s="56" t="s">
        <v>11</v>
      </c>
      <c r="D8" s="56"/>
      <c r="E8" s="56"/>
      <c r="F8" s="57"/>
      <c r="G8" s="3" t="s">
        <v>15</v>
      </c>
      <c r="H8" s="46" t="s">
        <v>39</v>
      </c>
      <c r="I8" s="48" t="s">
        <v>18</v>
      </c>
      <c r="J8" s="22" t="s">
        <v>41</v>
      </c>
      <c r="K8" s="45" t="s">
        <v>11</v>
      </c>
      <c r="L8" s="50"/>
    </row>
    <row r="9" spans="1:12" ht="73.5" customHeight="1" x14ac:dyDescent="0.5">
      <c r="A9" s="40"/>
      <c r="B9" s="42"/>
      <c r="C9" s="4" t="s">
        <v>12</v>
      </c>
      <c r="D9" s="5" t="s">
        <v>13</v>
      </c>
      <c r="E9" s="6" t="s">
        <v>14</v>
      </c>
      <c r="F9" s="58"/>
      <c r="G9" s="6" t="s">
        <v>16</v>
      </c>
      <c r="H9" s="47"/>
      <c r="I9" s="49"/>
      <c r="J9" s="6" t="s">
        <v>40</v>
      </c>
      <c r="K9" s="8" t="s">
        <v>22</v>
      </c>
      <c r="L9" s="9" t="s">
        <v>48</v>
      </c>
    </row>
    <row r="10" spans="1:12" ht="22.6" customHeight="1" thickBot="1" x14ac:dyDescent="0.55000000000000004">
      <c r="A10" s="40"/>
      <c r="B10" s="10">
        <f>B5</f>
        <v>150.94999999999999</v>
      </c>
      <c r="C10" s="11">
        <v>334</v>
      </c>
      <c r="D10" s="11">
        <v>84</v>
      </c>
      <c r="E10" s="11">
        <f>C10+D10</f>
        <v>418</v>
      </c>
      <c r="F10" s="59"/>
      <c r="G10" s="12">
        <f>B10*E10</f>
        <v>63097.1</v>
      </c>
      <c r="H10" s="13">
        <v>17550</v>
      </c>
      <c r="I10" s="12">
        <f>G10+H10</f>
        <v>80647.100000000006</v>
      </c>
      <c r="J10" s="12">
        <f>I10*0.3</f>
        <v>24194.13</v>
      </c>
      <c r="K10" s="14">
        <f>J10/1000</f>
        <v>24.194130000000001</v>
      </c>
      <c r="L10" s="15">
        <f>ROUNDDOWN(K10,2)</f>
        <v>24.19</v>
      </c>
    </row>
    <row r="11" spans="1:12" ht="9" customHeight="1" thickBot="1" x14ac:dyDescent="0.55000000000000004"/>
    <row r="12" spans="1:12" ht="18.8" customHeight="1" thickBot="1" x14ac:dyDescent="0.55000000000000004">
      <c r="C12" s="60" t="s">
        <v>27</v>
      </c>
      <c r="D12" s="61"/>
      <c r="E12" s="61" t="s">
        <v>11</v>
      </c>
      <c r="F12" s="61"/>
      <c r="G12" s="61" t="s">
        <v>42</v>
      </c>
      <c r="H12" s="62"/>
    </row>
    <row r="13" spans="1:12" ht="18.8" customHeight="1" thickBot="1" x14ac:dyDescent="0.55000000000000004">
      <c r="C13" s="51">
        <f>L5</f>
        <v>72.64</v>
      </c>
      <c r="D13" s="52"/>
      <c r="E13" s="53">
        <f>L10</f>
        <v>24.19</v>
      </c>
      <c r="F13" s="52"/>
      <c r="G13" s="54">
        <f>C13+E13</f>
        <v>96.83</v>
      </c>
      <c r="H13" s="55"/>
    </row>
    <row r="14" spans="1:12" ht="9" customHeight="1" thickBot="1" x14ac:dyDescent="0.55000000000000004"/>
    <row r="15" spans="1:12" ht="18.8" customHeight="1" thickBot="1" x14ac:dyDescent="0.55000000000000004">
      <c r="C15" s="60" t="s">
        <v>28</v>
      </c>
      <c r="D15" s="61"/>
      <c r="E15" s="61" t="s">
        <v>29</v>
      </c>
      <c r="F15" s="61"/>
      <c r="G15" s="61" t="s">
        <v>43</v>
      </c>
      <c r="H15" s="62"/>
    </row>
    <row r="16" spans="1:12" ht="18.8" customHeight="1" thickBot="1" x14ac:dyDescent="0.55000000000000004">
      <c r="C16" s="51">
        <f>G13</f>
        <v>96.83</v>
      </c>
      <c r="D16" s="52"/>
      <c r="E16" s="52">
        <v>77</v>
      </c>
      <c r="F16" s="52"/>
      <c r="G16" s="54">
        <f>C16+E16</f>
        <v>173.82999999999998</v>
      </c>
      <c r="H16" s="55"/>
    </row>
    <row r="17" spans="2:11" ht="9" customHeight="1" thickBot="1" x14ac:dyDescent="0.55000000000000004"/>
    <row r="18" spans="2:11" ht="17.2" customHeight="1" thickBot="1" x14ac:dyDescent="0.55000000000000004">
      <c r="C18" s="60" t="s">
        <v>30</v>
      </c>
      <c r="D18" s="61"/>
      <c r="E18" s="61" t="s">
        <v>31</v>
      </c>
      <c r="F18" s="61"/>
      <c r="G18" s="63" t="s">
        <v>44</v>
      </c>
      <c r="H18" s="64"/>
      <c r="I18" s="65" t="s">
        <v>60</v>
      </c>
      <c r="J18" s="66"/>
      <c r="K18" s="67"/>
    </row>
    <row r="19" spans="2:11" ht="18.8" customHeight="1" thickBot="1" x14ac:dyDescent="0.55000000000000004">
      <c r="C19" s="51">
        <f>G16</f>
        <v>173.82999999999998</v>
      </c>
      <c r="D19" s="52"/>
      <c r="E19" s="52">
        <v>2.0739999999999998</v>
      </c>
      <c r="F19" s="52"/>
      <c r="G19" s="68">
        <f>C19*E19</f>
        <v>360.52341999999993</v>
      </c>
      <c r="H19" s="69"/>
      <c r="I19" s="70">
        <f>ROUNDDOWN(G19,0)</f>
        <v>360</v>
      </c>
      <c r="J19" s="71"/>
      <c r="K19" s="72"/>
    </row>
    <row r="20" spans="2:11" ht="9" customHeight="1" thickBot="1" x14ac:dyDescent="0.55000000000000004"/>
    <row r="21" spans="2:11" ht="18.8" customHeight="1" thickBot="1" x14ac:dyDescent="0.55000000000000004">
      <c r="C21" s="60" t="s">
        <v>36</v>
      </c>
      <c r="D21" s="61"/>
      <c r="E21" s="61" t="s">
        <v>32</v>
      </c>
      <c r="F21" s="64"/>
      <c r="G21" s="65" t="s">
        <v>61</v>
      </c>
      <c r="H21" s="66"/>
      <c r="I21" s="66"/>
      <c r="J21" s="66"/>
      <c r="K21" s="67"/>
    </row>
    <row r="22" spans="2:11" ht="19.899999999999999" thickBot="1" x14ac:dyDescent="0.55000000000000004">
      <c r="C22" s="73">
        <f>I19</f>
        <v>360</v>
      </c>
      <c r="D22" s="52"/>
      <c r="E22" s="52">
        <v>1.1000000000000001</v>
      </c>
      <c r="F22" s="74"/>
      <c r="G22" s="75">
        <f>C22*E22</f>
        <v>396.00000000000006</v>
      </c>
      <c r="H22" s="76"/>
      <c r="I22" s="76"/>
      <c r="J22" s="76"/>
      <c r="K22" s="77"/>
    </row>
    <row r="23" spans="2:11" ht="8.1999999999999993" customHeight="1" thickBot="1" x14ac:dyDescent="0.55000000000000004"/>
    <row r="24" spans="2:11" ht="20.3" customHeight="1" thickBot="1" x14ac:dyDescent="0.55000000000000004">
      <c r="B24" s="94" t="s">
        <v>70</v>
      </c>
      <c r="C24" s="97" t="s">
        <v>51</v>
      </c>
      <c r="D24" s="82"/>
      <c r="E24" s="100" t="s">
        <v>64</v>
      </c>
      <c r="F24" s="85"/>
      <c r="G24" s="85"/>
      <c r="H24" s="85" t="s">
        <v>71</v>
      </c>
      <c r="I24" s="85"/>
      <c r="J24" s="78" t="s">
        <v>63</v>
      </c>
      <c r="K24" s="79"/>
    </row>
    <row r="25" spans="2:11" ht="18.8" customHeight="1" thickBot="1" x14ac:dyDescent="0.55000000000000004">
      <c r="B25" s="95"/>
      <c r="C25" s="101"/>
      <c r="D25" s="102"/>
      <c r="E25" s="106">
        <f>INT(H25*J25)</f>
        <v>67795</v>
      </c>
      <c r="F25" s="107"/>
      <c r="G25" s="28"/>
      <c r="H25" s="81">
        <v>171.2</v>
      </c>
      <c r="I25" s="82"/>
      <c r="J25" s="81">
        <f>G22</f>
        <v>396.00000000000006</v>
      </c>
      <c r="K25" s="83"/>
    </row>
    <row r="26" spans="2:11" ht="19.899999999999999" thickBot="1" x14ac:dyDescent="0.55000000000000004">
      <c r="B26" s="95"/>
      <c r="C26" s="103" t="s">
        <v>52</v>
      </c>
      <c r="D26" s="104"/>
      <c r="E26" s="86">
        <v>4400</v>
      </c>
      <c r="F26" s="87"/>
      <c r="G26" s="88" t="s">
        <v>66</v>
      </c>
      <c r="H26" s="89"/>
      <c r="I26" s="23"/>
      <c r="J26" s="23"/>
      <c r="K26" s="23"/>
    </row>
    <row r="27" spans="2:11" ht="20.3" customHeight="1" thickBot="1" x14ac:dyDescent="0.55000000000000004">
      <c r="B27" s="96"/>
      <c r="C27" s="105" t="s">
        <v>56</v>
      </c>
      <c r="D27" s="105"/>
      <c r="E27" s="91">
        <f>E25+E26</f>
        <v>72195</v>
      </c>
      <c r="F27" s="91"/>
      <c r="G27" s="92" t="s">
        <v>74</v>
      </c>
      <c r="H27" s="92"/>
      <c r="I27" s="93"/>
    </row>
  </sheetData>
  <mergeCells count="58"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I8:I9"/>
    <mergeCell ref="K8:L8"/>
    <mergeCell ref="C12:D12"/>
    <mergeCell ref="E12:F12"/>
    <mergeCell ref="G12:H12"/>
    <mergeCell ref="C15:D15"/>
    <mergeCell ref="E15:F15"/>
    <mergeCell ref="G15:H15"/>
    <mergeCell ref="C16:D16"/>
    <mergeCell ref="E16:F16"/>
    <mergeCell ref="G16:H16"/>
    <mergeCell ref="C21:D21"/>
    <mergeCell ref="E21:F21"/>
    <mergeCell ref="C22:D22"/>
    <mergeCell ref="E22:F22"/>
    <mergeCell ref="C18:D18"/>
    <mergeCell ref="E18:F18"/>
    <mergeCell ref="C19:D19"/>
    <mergeCell ref="E19:F19"/>
    <mergeCell ref="B24:B27"/>
    <mergeCell ref="C24:D25"/>
    <mergeCell ref="H24:I24"/>
    <mergeCell ref="J24:K24"/>
    <mergeCell ref="G26:H26"/>
    <mergeCell ref="C26:D26"/>
    <mergeCell ref="C27:D27"/>
    <mergeCell ref="E27:F27"/>
    <mergeCell ref="E25:F25"/>
    <mergeCell ref="E26:F26"/>
    <mergeCell ref="G27:I27"/>
    <mergeCell ref="H25:I25"/>
    <mergeCell ref="J25:K25"/>
    <mergeCell ref="I19:K19"/>
    <mergeCell ref="I18:K18"/>
    <mergeCell ref="G21:K21"/>
    <mergeCell ref="G22:K22"/>
    <mergeCell ref="E24:G24"/>
    <mergeCell ref="G18:H18"/>
    <mergeCell ref="G19:H19"/>
  </mergeCells>
  <phoneticPr fontId="1"/>
  <pageMargins left="0" right="0" top="0" bottom="0" header="0.31496062992125984" footer="0.31496062992125984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0" workbookViewId="0">
      <selection activeCell="E27" sqref="E27:F27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8" t="s">
        <v>57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9" customHeight="1" thickBot="1" x14ac:dyDescent="0.55000000000000004">
      <c r="B2" s="39"/>
      <c r="C2" s="39"/>
    </row>
    <row r="3" spans="1:12" ht="32.25" customHeight="1" x14ac:dyDescent="0.5">
      <c r="A3" s="40" t="s">
        <v>49</v>
      </c>
      <c r="B3" s="41" t="s">
        <v>2</v>
      </c>
      <c r="C3" s="43" t="s">
        <v>3</v>
      </c>
      <c r="D3" s="43" t="s">
        <v>4</v>
      </c>
      <c r="E3" s="45" t="s">
        <v>0</v>
      </c>
      <c r="F3" s="45"/>
      <c r="G3" s="3" t="s">
        <v>1</v>
      </c>
      <c r="H3" s="46" t="s">
        <v>38</v>
      </c>
      <c r="I3" s="48" t="s">
        <v>10</v>
      </c>
      <c r="J3" s="22" t="s">
        <v>41</v>
      </c>
      <c r="K3" s="45" t="s">
        <v>8</v>
      </c>
      <c r="L3" s="50"/>
    </row>
    <row r="4" spans="1:12" ht="73.5" customHeight="1" x14ac:dyDescent="0.5">
      <c r="A4" s="40"/>
      <c r="B4" s="42"/>
      <c r="C4" s="44"/>
      <c r="D4" s="44"/>
      <c r="E4" s="6" t="s">
        <v>5</v>
      </c>
      <c r="F4" s="6" t="s">
        <v>6</v>
      </c>
      <c r="G4" s="6" t="s">
        <v>7</v>
      </c>
      <c r="H4" s="47"/>
      <c r="I4" s="49"/>
      <c r="J4" s="6" t="s">
        <v>45</v>
      </c>
      <c r="K4" s="8" t="s">
        <v>46</v>
      </c>
      <c r="L4" s="16" t="s">
        <v>47</v>
      </c>
    </row>
    <row r="5" spans="1:12" ht="22.6" customHeight="1" thickBot="1" x14ac:dyDescent="0.55000000000000004">
      <c r="A5" s="40"/>
      <c r="B5" s="10">
        <v>145.13</v>
      </c>
      <c r="C5" s="11">
        <v>610</v>
      </c>
      <c r="D5" s="11">
        <v>620</v>
      </c>
      <c r="E5" s="11">
        <f>C5+D5</f>
        <v>1230</v>
      </c>
      <c r="F5" s="11">
        <f>E5/2</f>
        <v>615</v>
      </c>
      <c r="G5" s="12">
        <f>B5*F5</f>
        <v>89254.95</v>
      </c>
      <c r="H5" s="13">
        <v>10600</v>
      </c>
      <c r="I5" s="12">
        <f>G5+H5</f>
        <v>99854.95</v>
      </c>
      <c r="J5" s="17">
        <f>I5*0.7</f>
        <v>69898.464999999997</v>
      </c>
      <c r="K5" s="18">
        <f>J5/1000</f>
        <v>69.898465000000002</v>
      </c>
      <c r="L5" s="19">
        <f>ROUNDDOWN(K5,2)</f>
        <v>69.89</v>
      </c>
    </row>
    <row r="6" spans="1:12" ht="5.25" customHeight="1" x14ac:dyDescent="0.5">
      <c r="C6" s="1"/>
    </row>
    <row r="7" spans="1:12" ht="5.25" customHeight="1" thickBot="1" x14ac:dyDescent="0.55000000000000004">
      <c r="B7" s="39"/>
      <c r="C7" s="39"/>
    </row>
    <row r="8" spans="1:12" ht="32.25" customHeight="1" x14ac:dyDescent="0.5">
      <c r="A8" s="40" t="s">
        <v>50</v>
      </c>
      <c r="B8" s="41" t="s">
        <v>2</v>
      </c>
      <c r="C8" s="56" t="s">
        <v>11</v>
      </c>
      <c r="D8" s="56"/>
      <c r="E8" s="56"/>
      <c r="F8" s="57"/>
      <c r="G8" s="3" t="s">
        <v>15</v>
      </c>
      <c r="H8" s="46" t="s">
        <v>39</v>
      </c>
      <c r="I8" s="48" t="s">
        <v>18</v>
      </c>
      <c r="J8" s="22" t="s">
        <v>41</v>
      </c>
      <c r="K8" s="45" t="s">
        <v>11</v>
      </c>
      <c r="L8" s="50"/>
    </row>
    <row r="9" spans="1:12" ht="73.5" customHeight="1" x14ac:dyDescent="0.5">
      <c r="A9" s="40"/>
      <c r="B9" s="42"/>
      <c r="C9" s="4" t="s">
        <v>12</v>
      </c>
      <c r="D9" s="5" t="s">
        <v>13</v>
      </c>
      <c r="E9" s="6" t="s">
        <v>14</v>
      </c>
      <c r="F9" s="58"/>
      <c r="G9" s="6" t="s">
        <v>16</v>
      </c>
      <c r="H9" s="47"/>
      <c r="I9" s="49"/>
      <c r="J9" s="6" t="s">
        <v>40</v>
      </c>
      <c r="K9" s="8" t="s">
        <v>22</v>
      </c>
      <c r="L9" s="9" t="s">
        <v>48</v>
      </c>
    </row>
    <row r="10" spans="1:12" ht="22.6" customHeight="1" thickBot="1" x14ac:dyDescent="0.55000000000000004">
      <c r="A10" s="40"/>
      <c r="B10" s="10">
        <f>B5</f>
        <v>145.13</v>
      </c>
      <c r="C10" s="11">
        <v>359</v>
      </c>
      <c r="D10" s="11">
        <v>84</v>
      </c>
      <c r="E10" s="11">
        <f>C10+D10</f>
        <v>443</v>
      </c>
      <c r="F10" s="59"/>
      <c r="G10" s="12">
        <f>B10*E10</f>
        <v>64292.59</v>
      </c>
      <c r="H10" s="13">
        <v>15900</v>
      </c>
      <c r="I10" s="12">
        <f>G10+H10</f>
        <v>80192.59</v>
      </c>
      <c r="J10" s="12">
        <f>I10*0.3</f>
        <v>24057.776999999998</v>
      </c>
      <c r="K10" s="14">
        <f>J10/1000</f>
        <v>24.057776999999998</v>
      </c>
      <c r="L10" s="15">
        <f>ROUNDDOWN(K10,2)</f>
        <v>24.05</v>
      </c>
    </row>
    <row r="11" spans="1:12" ht="9" customHeight="1" thickBot="1" x14ac:dyDescent="0.55000000000000004"/>
    <row r="12" spans="1:12" ht="18.8" customHeight="1" thickBot="1" x14ac:dyDescent="0.55000000000000004">
      <c r="C12" s="60" t="s">
        <v>27</v>
      </c>
      <c r="D12" s="61"/>
      <c r="E12" s="61" t="s">
        <v>11</v>
      </c>
      <c r="F12" s="61"/>
      <c r="G12" s="61" t="s">
        <v>42</v>
      </c>
      <c r="H12" s="62"/>
    </row>
    <row r="13" spans="1:12" ht="18.8" customHeight="1" thickBot="1" x14ac:dyDescent="0.55000000000000004">
      <c r="C13" s="51">
        <f>L5</f>
        <v>69.89</v>
      </c>
      <c r="D13" s="52"/>
      <c r="E13" s="53">
        <f>L10</f>
        <v>24.05</v>
      </c>
      <c r="F13" s="52"/>
      <c r="G13" s="54">
        <f>C13+E13</f>
        <v>93.94</v>
      </c>
      <c r="H13" s="55"/>
    </row>
    <row r="14" spans="1:12" ht="9" customHeight="1" thickBot="1" x14ac:dyDescent="0.55000000000000004"/>
    <row r="15" spans="1:12" ht="18.8" customHeight="1" thickBot="1" x14ac:dyDescent="0.55000000000000004">
      <c r="C15" s="60" t="s">
        <v>28</v>
      </c>
      <c r="D15" s="61"/>
      <c r="E15" s="61" t="s">
        <v>29</v>
      </c>
      <c r="F15" s="61"/>
      <c r="G15" s="61" t="s">
        <v>43</v>
      </c>
      <c r="H15" s="62"/>
    </row>
    <row r="16" spans="1:12" ht="18.8" customHeight="1" thickBot="1" x14ac:dyDescent="0.55000000000000004">
      <c r="C16" s="51">
        <f>G13</f>
        <v>93.94</v>
      </c>
      <c r="D16" s="52"/>
      <c r="E16" s="52">
        <v>77</v>
      </c>
      <c r="F16" s="52"/>
      <c r="G16" s="54">
        <f>C16+E16</f>
        <v>170.94</v>
      </c>
      <c r="H16" s="55"/>
    </row>
    <row r="17" spans="2:12" ht="9" customHeight="1" thickBot="1" x14ac:dyDescent="0.55000000000000004"/>
    <row r="18" spans="2:12" ht="17.2" customHeight="1" thickBot="1" x14ac:dyDescent="0.55000000000000004">
      <c r="C18" s="60" t="s">
        <v>30</v>
      </c>
      <c r="D18" s="61"/>
      <c r="E18" s="61" t="s">
        <v>31</v>
      </c>
      <c r="F18" s="61"/>
      <c r="G18" s="63" t="s">
        <v>44</v>
      </c>
      <c r="H18" s="64"/>
      <c r="I18" s="65" t="s">
        <v>60</v>
      </c>
      <c r="J18" s="66"/>
      <c r="K18" s="67"/>
      <c r="L18" s="24"/>
    </row>
    <row r="19" spans="2:12" ht="18.8" customHeight="1" thickBot="1" x14ac:dyDescent="0.55000000000000004">
      <c r="C19" s="51">
        <f>G16</f>
        <v>170.94</v>
      </c>
      <c r="D19" s="52"/>
      <c r="E19" s="52">
        <v>2.0739999999999998</v>
      </c>
      <c r="F19" s="52"/>
      <c r="G19" s="68">
        <f>C19*E19</f>
        <v>354.52955999999995</v>
      </c>
      <c r="H19" s="69"/>
      <c r="I19" s="118">
        <f>ROUNDDOWN(G19,0)</f>
        <v>354</v>
      </c>
      <c r="J19" s="119"/>
      <c r="K19" s="120"/>
      <c r="L19" s="25"/>
    </row>
    <row r="20" spans="2:12" ht="9" customHeight="1" thickBot="1" x14ac:dyDescent="0.55000000000000004"/>
    <row r="21" spans="2:12" ht="18.8" customHeight="1" thickBot="1" x14ac:dyDescent="0.55000000000000004">
      <c r="C21" s="60" t="s">
        <v>36</v>
      </c>
      <c r="D21" s="61"/>
      <c r="E21" s="61" t="s">
        <v>32</v>
      </c>
      <c r="F21" s="64"/>
      <c r="G21" s="65" t="s">
        <v>61</v>
      </c>
      <c r="H21" s="66"/>
      <c r="I21" s="66"/>
      <c r="J21" s="66"/>
      <c r="K21" s="67"/>
    </row>
    <row r="22" spans="2:12" ht="19.899999999999999" thickBot="1" x14ac:dyDescent="0.55000000000000004">
      <c r="C22" s="73">
        <f>I19</f>
        <v>354</v>
      </c>
      <c r="D22" s="52"/>
      <c r="E22" s="52">
        <v>1.1000000000000001</v>
      </c>
      <c r="F22" s="74"/>
      <c r="G22" s="115">
        <f>C22*E22</f>
        <v>389.40000000000003</v>
      </c>
      <c r="H22" s="116"/>
      <c r="I22" s="116"/>
      <c r="J22" s="116"/>
      <c r="K22" s="117"/>
    </row>
    <row r="23" spans="2:12" ht="8.1999999999999993" customHeight="1" thickBot="1" x14ac:dyDescent="0.55000000000000004"/>
    <row r="24" spans="2:12" ht="20.3" customHeight="1" thickBot="1" x14ac:dyDescent="0.55000000000000004">
      <c r="B24" s="94" t="s">
        <v>67</v>
      </c>
      <c r="C24" s="97" t="s">
        <v>51</v>
      </c>
      <c r="D24" s="82"/>
      <c r="E24" s="100" t="s">
        <v>64</v>
      </c>
      <c r="F24" s="85"/>
      <c r="G24" s="85"/>
      <c r="H24" s="85" t="s">
        <v>69</v>
      </c>
      <c r="I24" s="85"/>
      <c r="J24" s="78" t="s">
        <v>63</v>
      </c>
      <c r="K24" s="79"/>
    </row>
    <row r="25" spans="2:12" ht="18.8" customHeight="1" thickBot="1" x14ac:dyDescent="0.55000000000000004">
      <c r="B25" s="95"/>
      <c r="C25" s="101"/>
      <c r="D25" s="102"/>
      <c r="E25" s="113">
        <f>INT(H25*J25)</f>
        <v>26284</v>
      </c>
      <c r="F25" s="114"/>
      <c r="G25" s="26"/>
      <c r="H25" s="111">
        <v>67.5</v>
      </c>
      <c r="I25" s="112"/>
      <c r="J25" s="81">
        <f>G22</f>
        <v>389.40000000000003</v>
      </c>
      <c r="K25" s="83"/>
    </row>
    <row r="26" spans="2:12" ht="19.899999999999999" thickBot="1" x14ac:dyDescent="0.55000000000000004">
      <c r="B26" s="95"/>
      <c r="C26" s="103" t="s">
        <v>52</v>
      </c>
      <c r="D26" s="104"/>
      <c r="E26" s="86">
        <v>4400</v>
      </c>
      <c r="F26" s="87"/>
      <c r="G26" s="108" t="s">
        <v>66</v>
      </c>
      <c r="H26" s="109"/>
      <c r="I26" s="23"/>
      <c r="J26" s="23"/>
      <c r="K26" s="23"/>
    </row>
    <row r="27" spans="2:12" ht="20.3" customHeight="1" thickBot="1" x14ac:dyDescent="0.55000000000000004">
      <c r="B27" s="96"/>
      <c r="C27" s="105" t="s">
        <v>56</v>
      </c>
      <c r="D27" s="105"/>
      <c r="E27" s="91">
        <f>E25+E26</f>
        <v>30684</v>
      </c>
      <c r="F27" s="91"/>
      <c r="G27" s="110" t="s">
        <v>74</v>
      </c>
      <c r="H27" s="110"/>
      <c r="I27" s="93"/>
    </row>
  </sheetData>
  <mergeCells count="58">
    <mergeCell ref="B7:C7"/>
    <mergeCell ref="A8:A10"/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  <mergeCell ref="B8:B9"/>
    <mergeCell ref="C8:E8"/>
    <mergeCell ref="F8:F10"/>
    <mergeCell ref="H8:H9"/>
    <mergeCell ref="I8:I9"/>
    <mergeCell ref="K8:L8"/>
    <mergeCell ref="C12:D12"/>
    <mergeCell ref="E12:F12"/>
    <mergeCell ref="G12:H12"/>
    <mergeCell ref="I18:K18"/>
    <mergeCell ref="C13:D13"/>
    <mergeCell ref="E13:F13"/>
    <mergeCell ref="G13:H13"/>
    <mergeCell ref="I19:K19"/>
    <mergeCell ref="C15:D15"/>
    <mergeCell ref="E15:F15"/>
    <mergeCell ref="G15:H15"/>
    <mergeCell ref="C16:D16"/>
    <mergeCell ref="E16:F16"/>
    <mergeCell ref="G16:H16"/>
    <mergeCell ref="C18:D18"/>
    <mergeCell ref="E18:F18"/>
    <mergeCell ref="G18:H18"/>
    <mergeCell ref="C19:D19"/>
    <mergeCell ref="E19:F19"/>
    <mergeCell ref="G19:H19"/>
    <mergeCell ref="C21:D21"/>
    <mergeCell ref="E21:F21"/>
    <mergeCell ref="C22:D22"/>
    <mergeCell ref="E22:F22"/>
    <mergeCell ref="G21:K21"/>
    <mergeCell ref="G22:K22"/>
    <mergeCell ref="B24:B27"/>
    <mergeCell ref="C24:D25"/>
    <mergeCell ref="H24:I24"/>
    <mergeCell ref="J24:K24"/>
    <mergeCell ref="E26:F26"/>
    <mergeCell ref="G26:H26"/>
    <mergeCell ref="G27:I27"/>
    <mergeCell ref="E24:G24"/>
    <mergeCell ref="H25:I25"/>
    <mergeCell ref="J25:K25"/>
    <mergeCell ref="C26:D26"/>
    <mergeCell ref="C27:D27"/>
    <mergeCell ref="E27:F27"/>
    <mergeCell ref="E25:F25"/>
  </mergeCells>
  <phoneticPr fontId="1"/>
  <pageMargins left="0" right="0" top="0" bottom="0" header="0.31496062992125984" footer="0.31496062992125984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7" workbookViewId="0">
      <selection activeCell="H29" sqref="H29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8" t="s">
        <v>53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9" customHeight="1" thickBot="1" x14ac:dyDescent="0.55000000000000004">
      <c r="B2" s="39"/>
      <c r="C2" s="39"/>
    </row>
    <row r="3" spans="1:12" ht="32.25" customHeight="1" x14ac:dyDescent="0.5">
      <c r="A3" s="40" t="s">
        <v>49</v>
      </c>
      <c r="B3" s="41" t="s">
        <v>2</v>
      </c>
      <c r="C3" s="43" t="s">
        <v>3</v>
      </c>
      <c r="D3" s="43" t="s">
        <v>4</v>
      </c>
      <c r="E3" s="45" t="s">
        <v>0</v>
      </c>
      <c r="F3" s="45"/>
      <c r="G3" s="3" t="s">
        <v>1</v>
      </c>
      <c r="H3" s="46" t="s">
        <v>38</v>
      </c>
      <c r="I3" s="48" t="s">
        <v>10</v>
      </c>
      <c r="J3" s="22" t="s">
        <v>41</v>
      </c>
      <c r="K3" s="45" t="s">
        <v>8</v>
      </c>
      <c r="L3" s="50"/>
    </row>
    <row r="4" spans="1:12" ht="73.5" customHeight="1" x14ac:dyDescent="0.5">
      <c r="A4" s="40"/>
      <c r="B4" s="42"/>
      <c r="C4" s="44"/>
      <c r="D4" s="44"/>
      <c r="E4" s="6" t="s">
        <v>5</v>
      </c>
      <c r="F4" s="6" t="s">
        <v>6</v>
      </c>
      <c r="G4" s="6" t="s">
        <v>7</v>
      </c>
      <c r="H4" s="47"/>
      <c r="I4" s="49"/>
      <c r="J4" s="6" t="s">
        <v>45</v>
      </c>
      <c r="K4" s="8" t="s">
        <v>46</v>
      </c>
      <c r="L4" s="16" t="s">
        <v>47</v>
      </c>
    </row>
    <row r="5" spans="1:12" ht="22.6" customHeight="1" thickBot="1" x14ac:dyDescent="0.55000000000000004">
      <c r="A5" s="40"/>
      <c r="B5" s="10">
        <v>147.65</v>
      </c>
      <c r="C5" s="11">
        <v>620</v>
      </c>
      <c r="D5" s="11">
        <v>630</v>
      </c>
      <c r="E5" s="11">
        <f>C5+D5</f>
        <v>1250</v>
      </c>
      <c r="F5" s="11">
        <f>E5/2</f>
        <v>625</v>
      </c>
      <c r="G5" s="12">
        <f>B5*F5</f>
        <v>92281.25</v>
      </c>
      <c r="H5" s="13">
        <v>9400</v>
      </c>
      <c r="I5" s="12">
        <f>G5+H5</f>
        <v>101681.25</v>
      </c>
      <c r="J5" s="17">
        <f>I5*0.7</f>
        <v>71176.875</v>
      </c>
      <c r="K5" s="18">
        <f>J5/1000</f>
        <v>71.176874999999995</v>
      </c>
      <c r="L5" s="19">
        <f>ROUNDDOWN(K5,2)</f>
        <v>71.17</v>
      </c>
    </row>
    <row r="6" spans="1:12" ht="5.25" customHeight="1" x14ac:dyDescent="0.5">
      <c r="C6" s="1"/>
    </row>
    <row r="7" spans="1:12" ht="5.25" customHeight="1" thickBot="1" x14ac:dyDescent="0.55000000000000004">
      <c r="B7" s="39"/>
      <c r="C7" s="39"/>
    </row>
    <row r="8" spans="1:12" ht="32.25" customHeight="1" x14ac:dyDescent="0.5">
      <c r="A8" s="40" t="s">
        <v>50</v>
      </c>
      <c r="B8" s="41" t="s">
        <v>2</v>
      </c>
      <c r="C8" s="56" t="s">
        <v>11</v>
      </c>
      <c r="D8" s="56"/>
      <c r="E8" s="56"/>
      <c r="F8" s="57"/>
      <c r="G8" s="3" t="s">
        <v>15</v>
      </c>
      <c r="H8" s="46" t="s">
        <v>39</v>
      </c>
      <c r="I8" s="48" t="s">
        <v>18</v>
      </c>
      <c r="J8" s="22" t="s">
        <v>41</v>
      </c>
      <c r="K8" s="45" t="s">
        <v>11</v>
      </c>
      <c r="L8" s="50"/>
    </row>
    <row r="9" spans="1:12" ht="73.5" customHeight="1" x14ac:dyDescent="0.5">
      <c r="A9" s="40"/>
      <c r="B9" s="42"/>
      <c r="C9" s="4" t="s">
        <v>12</v>
      </c>
      <c r="D9" s="5" t="s">
        <v>13</v>
      </c>
      <c r="E9" s="6" t="s">
        <v>14</v>
      </c>
      <c r="F9" s="58"/>
      <c r="G9" s="6" t="s">
        <v>16</v>
      </c>
      <c r="H9" s="47"/>
      <c r="I9" s="49"/>
      <c r="J9" s="6" t="s">
        <v>40</v>
      </c>
      <c r="K9" s="8" t="s">
        <v>75</v>
      </c>
      <c r="L9" s="9" t="s">
        <v>48</v>
      </c>
    </row>
    <row r="10" spans="1:12" ht="22.6" customHeight="1" thickBot="1" x14ac:dyDescent="0.55000000000000004">
      <c r="A10" s="40"/>
      <c r="B10" s="10">
        <f>B5</f>
        <v>147.65</v>
      </c>
      <c r="C10" s="11">
        <v>426</v>
      </c>
      <c r="D10" s="11">
        <v>84</v>
      </c>
      <c r="E10" s="11">
        <f>C10+D10</f>
        <v>510</v>
      </c>
      <c r="F10" s="59"/>
      <c r="G10" s="12">
        <f>B10*E10</f>
        <v>75301.5</v>
      </c>
      <c r="H10" s="13">
        <v>14100</v>
      </c>
      <c r="I10" s="12">
        <f>G10+H10</f>
        <v>89401.5</v>
      </c>
      <c r="J10" s="12">
        <f>I10*0.3</f>
        <v>26820.45</v>
      </c>
      <c r="K10" s="14">
        <f>J10/1000</f>
        <v>26.820450000000001</v>
      </c>
      <c r="L10" s="15">
        <f>ROUNDDOWN(K10,2)</f>
        <v>26.82</v>
      </c>
    </row>
    <row r="11" spans="1:12" ht="9" customHeight="1" thickBot="1" x14ac:dyDescent="0.55000000000000004"/>
    <row r="12" spans="1:12" ht="18.8" customHeight="1" thickBot="1" x14ac:dyDescent="0.55000000000000004">
      <c r="C12" s="60" t="s">
        <v>27</v>
      </c>
      <c r="D12" s="61"/>
      <c r="E12" s="61" t="s">
        <v>11</v>
      </c>
      <c r="F12" s="61"/>
      <c r="G12" s="61" t="s">
        <v>42</v>
      </c>
      <c r="H12" s="62"/>
    </row>
    <row r="13" spans="1:12" ht="18.8" customHeight="1" thickBot="1" x14ac:dyDescent="0.55000000000000004">
      <c r="C13" s="51">
        <f>L5</f>
        <v>71.17</v>
      </c>
      <c r="D13" s="52"/>
      <c r="E13" s="53">
        <f>L10</f>
        <v>26.82</v>
      </c>
      <c r="F13" s="52"/>
      <c r="G13" s="54">
        <f>C13+E13</f>
        <v>97.990000000000009</v>
      </c>
      <c r="H13" s="55"/>
    </row>
    <row r="14" spans="1:12" ht="9" customHeight="1" thickBot="1" x14ac:dyDescent="0.55000000000000004"/>
    <row r="15" spans="1:12" ht="18.8" customHeight="1" thickBot="1" x14ac:dyDescent="0.55000000000000004">
      <c r="C15" s="60" t="s">
        <v>28</v>
      </c>
      <c r="D15" s="61"/>
      <c r="E15" s="61" t="s">
        <v>29</v>
      </c>
      <c r="F15" s="61"/>
      <c r="G15" s="61" t="s">
        <v>43</v>
      </c>
      <c r="H15" s="62"/>
    </row>
    <row r="16" spans="1:12" ht="18.8" customHeight="1" thickBot="1" x14ac:dyDescent="0.55000000000000004">
      <c r="C16" s="51">
        <f>G13</f>
        <v>97.990000000000009</v>
      </c>
      <c r="D16" s="52"/>
      <c r="E16" s="52">
        <v>77</v>
      </c>
      <c r="F16" s="52"/>
      <c r="G16" s="54">
        <f>C16+E16</f>
        <v>174.99</v>
      </c>
      <c r="H16" s="55"/>
    </row>
    <row r="17" spans="2:11" ht="9" customHeight="1" thickBot="1" x14ac:dyDescent="0.55000000000000004"/>
    <row r="18" spans="2:11" ht="17.2" customHeight="1" thickBot="1" x14ac:dyDescent="0.55000000000000004">
      <c r="C18" s="60" t="s">
        <v>30</v>
      </c>
      <c r="D18" s="61"/>
      <c r="E18" s="61" t="s">
        <v>31</v>
      </c>
      <c r="F18" s="61"/>
      <c r="G18" s="63" t="s">
        <v>44</v>
      </c>
      <c r="H18" s="64"/>
      <c r="I18" s="129" t="s">
        <v>60</v>
      </c>
      <c r="J18" s="130"/>
      <c r="K18" s="131"/>
    </row>
    <row r="19" spans="2:11" ht="18.8" customHeight="1" thickBot="1" x14ac:dyDescent="0.55000000000000004">
      <c r="C19" s="51">
        <f>G16</f>
        <v>174.99</v>
      </c>
      <c r="D19" s="52"/>
      <c r="E19" s="52">
        <v>2.0739999999999998</v>
      </c>
      <c r="F19" s="52"/>
      <c r="G19" s="68">
        <f>C19*E19</f>
        <v>362.92926</v>
      </c>
      <c r="H19" s="69"/>
      <c r="I19" s="135">
        <f>ROUNDDOWN(G19,0)</f>
        <v>362</v>
      </c>
      <c r="J19" s="136"/>
      <c r="K19" s="137"/>
    </row>
    <row r="20" spans="2:11" ht="9" customHeight="1" thickBot="1" x14ac:dyDescent="0.55000000000000004"/>
    <row r="21" spans="2:11" ht="18.8" customHeight="1" thickBot="1" x14ac:dyDescent="0.55000000000000004">
      <c r="C21" s="60" t="s">
        <v>36</v>
      </c>
      <c r="D21" s="61"/>
      <c r="E21" s="61" t="s">
        <v>32</v>
      </c>
      <c r="F21" s="64"/>
      <c r="G21" s="129" t="s">
        <v>61</v>
      </c>
      <c r="H21" s="130"/>
      <c r="I21" s="130"/>
      <c r="J21" s="130"/>
      <c r="K21" s="131"/>
    </row>
    <row r="22" spans="2:11" ht="19.899999999999999" thickBot="1" x14ac:dyDescent="0.55000000000000004">
      <c r="C22" s="73">
        <f>I19</f>
        <v>362</v>
      </c>
      <c r="D22" s="52"/>
      <c r="E22" s="52">
        <v>1.1000000000000001</v>
      </c>
      <c r="F22" s="74"/>
      <c r="G22" s="132">
        <f>C22*E22</f>
        <v>398.20000000000005</v>
      </c>
      <c r="H22" s="133"/>
      <c r="I22" s="133"/>
      <c r="J22" s="133"/>
      <c r="K22" s="134"/>
    </row>
    <row r="23" spans="2:11" ht="8.1999999999999993" customHeight="1" thickBot="1" x14ac:dyDescent="0.55000000000000004"/>
    <row r="24" spans="2:11" ht="20.3" customHeight="1" thickBot="1" x14ac:dyDescent="0.55000000000000004">
      <c r="B24" s="94" t="s">
        <v>54</v>
      </c>
      <c r="C24" s="97" t="s">
        <v>51</v>
      </c>
      <c r="D24" s="82"/>
      <c r="E24" s="100" t="s">
        <v>64</v>
      </c>
      <c r="F24" s="85"/>
      <c r="G24" s="85"/>
      <c r="H24" s="85" t="s">
        <v>68</v>
      </c>
      <c r="I24" s="85"/>
      <c r="J24" s="78" t="s">
        <v>63</v>
      </c>
      <c r="K24" s="79"/>
    </row>
    <row r="25" spans="2:11" ht="18.8" customHeight="1" thickBot="1" x14ac:dyDescent="0.55000000000000004">
      <c r="B25" s="95"/>
      <c r="C25" s="98"/>
      <c r="D25" s="121"/>
      <c r="E25" s="113">
        <f>INT(H25*J25)</f>
        <v>0</v>
      </c>
      <c r="F25" s="114"/>
      <c r="G25" s="27"/>
      <c r="H25" s="111">
        <v>0</v>
      </c>
      <c r="I25" s="112"/>
      <c r="J25" s="81">
        <f>G22</f>
        <v>398.20000000000005</v>
      </c>
      <c r="K25" s="83"/>
    </row>
    <row r="26" spans="2:11" ht="19.899999999999999" thickBot="1" x14ac:dyDescent="0.55000000000000004">
      <c r="B26" s="95"/>
      <c r="C26" s="124" t="s">
        <v>52</v>
      </c>
      <c r="D26" s="125"/>
      <c r="E26" s="122">
        <v>4400</v>
      </c>
      <c r="F26" s="123"/>
      <c r="G26" s="108" t="s">
        <v>66</v>
      </c>
      <c r="H26" s="109"/>
      <c r="I26" s="23"/>
      <c r="J26" s="23"/>
      <c r="K26" s="23"/>
    </row>
    <row r="27" spans="2:11" ht="20.3" customHeight="1" thickBot="1" x14ac:dyDescent="0.55000000000000004">
      <c r="B27" s="96"/>
      <c r="C27" s="126" t="s">
        <v>56</v>
      </c>
      <c r="D27" s="127"/>
      <c r="E27" s="128">
        <f>E25+E26</f>
        <v>4400</v>
      </c>
      <c r="F27" s="128"/>
      <c r="G27" s="110" t="s">
        <v>74</v>
      </c>
      <c r="H27" s="110"/>
      <c r="I27" s="93"/>
    </row>
  </sheetData>
  <mergeCells count="58"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I8:I9"/>
    <mergeCell ref="K8:L8"/>
    <mergeCell ref="C12:D12"/>
    <mergeCell ref="E12:F12"/>
    <mergeCell ref="G12:H12"/>
    <mergeCell ref="I18:K18"/>
    <mergeCell ref="I19:K19"/>
    <mergeCell ref="C15:D15"/>
    <mergeCell ref="E15:F15"/>
    <mergeCell ref="G15:H15"/>
    <mergeCell ref="C16:D16"/>
    <mergeCell ref="E16:F16"/>
    <mergeCell ref="G16:H16"/>
    <mergeCell ref="C18:D18"/>
    <mergeCell ref="E18:F18"/>
    <mergeCell ref="G18:H18"/>
    <mergeCell ref="C19:D19"/>
    <mergeCell ref="E19:F19"/>
    <mergeCell ref="G19:H19"/>
    <mergeCell ref="C21:D21"/>
    <mergeCell ref="E21:F21"/>
    <mergeCell ref="C22:D22"/>
    <mergeCell ref="E22:F22"/>
    <mergeCell ref="G21:K21"/>
    <mergeCell ref="G22:K22"/>
    <mergeCell ref="B24:B27"/>
    <mergeCell ref="C24:D25"/>
    <mergeCell ref="E24:G24"/>
    <mergeCell ref="H24:I24"/>
    <mergeCell ref="J24:K24"/>
    <mergeCell ref="E26:F26"/>
    <mergeCell ref="G26:H26"/>
    <mergeCell ref="E25:F25"/>
    <mergeCell ref="G27:I27"/>
    <mergeCell ref="C26:D26"/>
    <mergeCell ref="J25:K25"/>
    <mergeCell ref="H25:I25"/>
    <mergeCell ref="C27:D27"/>
    <mergeCell ref="E27:F27"/>
  </mergeCells>
  <phoneticPr fontId="1"/>
  <pageMargins left="0" right="0" top="0" bottom="0" header="0.31496062992125984" footer="0.31496062992125984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7" workbookViewId="0">
      <selection activeCell="I32" sqref="I32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8" t="s">
        <v>55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9" customHeight="1" thickBot="1" x14ac:dyDescent="0.55000000000000004">
      <c r="B2" s="39"/>
      <c r="C2" s="39"/>
    </row>
    <row r="3" spans="1:12" ht="32.25" customHeight="1" x14ac:dyDescent="0.5">
      <c r="A3" s="40" t="s">
        <v>49</v>
      </c>
      <c r="B3" s="41" t="s">
        <v>2</v>
      </c>
      <c r="C3" s="43" t="s">
        <v>3</v>
      </c>
      <c r="D3" s="43" t="s">
        <v>4</v>
      </c>
      <c r="E3" s="45" t="s">
        <v>0</v>
      </c>
      <c r="F3" s="45"/>
      <c r="G3" s="3" t="s">
        <v>1</v>
      </c>
      <c r="H3" s="46" t="s">
        <v>38</v>
      </c>
      <c r="I3" s="48" t="s">
        <v>10</v>
      </c>
      <c r="J3" s="22" t="s">
        <v>41</v>
      </c>
      <c r="K3" s="45" t="s">
        <v>8</v>
      </c>
      <c r="L3" s="50"/>
    </row>
    <row r="4" spans="1:12" ht="73.5" customHeight="1" x14ac:dyDescent="0.5">
      <c r="A4" s="40"/>
      <c r="B4" s="42"/>
      <c r="C4" s="44"/>
      <c r="D4" s="44"/>
      <c r="E4" s="6" t="s">
        <v>5</v>
      </c>
      <c r="F4" s="6" t="s">
        <v>6</v>
      </c>
      <c r="G4" s="6" t="s">
        <v>7</v>
      </c>
      <c r="H4" s="47"/>
      <c r="I4" s="49"/>
      <c r="J4" s="6" t="s">
        <v>45</v>
      </c>
      <c r="K4" s="8" t="s">
        <v>46</v>
      </c>
      <c r="L4" s="16" t="s">
        <v>47</v>
      </c>
    </row>
    <row r="5" spans="1:12" ht="22.6" customHeight="1" thickBot="1" x14ac:dyDescent="0.55000000000000004">
      <c r="A5" s="40"/>
      <c r="B5" s="10">
        <v>150.5</v>
      </c>
      <c r="C5" s="11">
        <v>630</v>
      </c>
      <c r="D5" s="11">
        <v>630</v>
      </c>
      <c r="E5" s="11">
        <f>C5+D5</f>
        <v>1260</v>
      </c>
      <c r="F5" s="11">
        <f>E5/2</f>
        <v>630</v>
      </c>
      <c r="G5" s="12">
        <f>B5*F5</f>
        <v>94815</v>
      </c>
      <c r="H5" s="13">
        <v>8900</v>
      </c>
      <c r="I5" s="12">
        <f>G5+H5</f>
        <v>103715</v>
      </c>
      <c r="J5" s="17">
        <f>I5*0.7</f>
        <v>72600.5</v>
      </c>
      <c r="K5" s="18">
        <f>J5/1000</f>
        <v>72.600499999999997</v>
      </c>
      <c r="L5" s="19">
        <f>ROUNDDOWN(K5,2)</f>
        <v>72.599999999999994</v>
      </c>
    </row>
    <row r="6" spans="1:12" ht="5.25" customHeight="1" x14ac:dyDescent="0.5">
      <c r="C6" s="1"/>
    </row>
    <row r="7" spans="1:12" ht="5.25" customHeight="1" thickBot="1" x14ac:dyDescent="0.55000000000000004">
      <c r="B7" s="39"/>
      <c r="C7" s="39"/>
    </row>
    <row r="8" spans="1:12" ht="32.25" customHeight="1" x14ac:dyDescent="0.5">
      <c r="A8" s="40" t="s">
        <v>50</v>
      </c>
      <c r="B8" s="41" t="s">
        <v>2</v>
      </c>
      <c r="C8" s="56" t="s">
        <v>11</v>
      </c>
      <c r="D8" s="56"/>
      <c r="E8" s="56"/>
      <c r="F8" s="57"/>
      <c r="G8" s="3" t="s">
        <v>15</v>
      </c>
      <c r="H8" s="46" t="s">
        <v>39</v>
      </c>
      <c r="I8" s="48" t="s">
        <v>18</v>
      </c>
      <c r="J8" s="22" t="s">
        <v>41</v>
      </c>
      <c r="K8" s="45" t="s">
        <v>11</v>
      </c>
      <c r="L8" s="50"/>
    </row>
    <row r="9" spans="1:12" ht="73.5" customHeight="1" x14ac:dyDescent="0.5">
      <c r="A9" s="40"/>
      <c r="B9" s="42"/>
      <c r="C9" s="4" t="s">
        <v>12</v>
      </c>
      <c r="D9" s="5" t="s">
        <v>13</v>
      </c>
      <c r="E9" s="6" t="s">
        <v>14</v>
      </c>
      <c r="F9" s="58"/>
      <c r="G9" s="6" t="s">
        <v>16</v>
      </c>
      <c r="H9" s="47"/>
      <c r="I9" s="49"/>
      <c r="J9" s="6" t="s">
        <v>40</v>
      </c>
      <c r="K9" s="8" t="s">
        <v>75</v>
      </c>
      <c r="L9" s="9" t="s">
        <v>48</v>
      </c>
    </row>
    <row r="10" spans="1:12" ht="22.6" customHeight="1" thickBot="1" x14ac:dyDescent="0.55000000000000004">
      <c r="A10" s="40"/>
      <c r="B10" s="10">
        <f>B5</f>
        <v>150.5</v>
      </c>
      <c r="C10" s="11">
        <v>472</v>
      </c>
      <c r="D10" s="11">
        <v>87</v>
      </c>
      <c r="E10" s="11">
        <f>C10+D10</f>
        <v>559</v>
      </c>
      <c r="F10" s="59"/>
      <c r="G10" s="12">
        <f>B10*E10</f>
        <v>84129.5</v>
      </c>
      <c r="H10" s="13">
        <v>13350</v>
      </c>
      <c r="I10" s="12">
        <f>G10+H10</f>
        <v>97479.5</v>
      </c>
      <c r="J10" s="12">
        <f>I10*0.3</f>
        <v>29243.85</v>
      </c>
      <c r="K10" s="14">
        <f>J10/1000</f>
        <v>29.243849999999998</v>
      </c>
      <c r="L10" s="15">
        <f>ROUNDDOWN(K10,2)</f>
        <v>29.24</v>
      </c>
    </row>
    <row r="11" spans="1:12" ht="9" customHeight="1" thickBot="1" x14ac:dyDescent="0.55000000000000004"/>
    <row r="12" spans="1:12" ht="18.8" customHeight="1" thickBot="1" x14ac:dyDescent="0.55000000000000004">
      <c r="C12" s="60" t="s">
        <v>27</v>
      </c>
      <c r="D12" s="61"/>
      <c r="E12" s="61" t="s">
        <v>11</v>
      </c>
      <c r="F12" s="61"/>
      <c r="G12" s="61" t="s">
        <v>42</v>
      </c>
      <c r="H12" s="62"/>
    </row>
    <row r="13" spans="1:12" ht="18.8" customHeight="1" thickBot="1" x14ac:dyDescent="0.55000000000000004">
      <c r="C13" s="51">
        <f>L5</f>
        <v>72.599999999999994</v>
      </c>
      <c r="D13" s="52"/>
      <c r="E13" s="53">
        <f>L10</f>
        <v>29.24</v>
      </c>
      <c r="F13" s="52"/>
      <c r="G13" s="54">
        <f>C13+E13</f>
        <v>101.83999999999999</v>
      </c>
      <c r="H13" s="55"/>
    </row>
    <row r="14" spans="1:12" ht="9" customHeight="1" thickBot="1" x14ac:dyDescent="0.55000000000000004"/>
    <row r="15" spans="1:12" ht="18.8" customHeight="1" thickBot="1" x14ac:dyDescent="0.55000000000000004">
      <c r="C15" s="60" t="s">
        <v>28</v>
      </c>
      <c r="D15" s="61"/>
      <c r="E15" s="61" t="s">
        <v>29</v>
      </c>
      <c r="F15" s="61"/>
      <c r="G15" s="61" t="s">
        <v>43</v>
      </c>
      <c r="H15" s="62"/>
    </row>
    <row r="16" spans="1:12" ht="18.8" customHeight="1" thickBot="1" x14ac:dyDescent="0.55000000000000004">
      <c r="C16" s="51">
        <f>G13</f>
        <v>101.83999999999999</v>
      </c>
      <c r="D16" s="52"/>
      <c r="E16" s="52">
        <v>77</v>
      </c>
      <c r="F16" s="52"/>
      <c r="G16" s="54">
        <f>C16+E16</f>
        <v>178.83999999999997</v>
      </c>
      <c r="H16" s="55"/>
    </row>
    <row r="17" spans="2:11" ht="9" customHeight="1" thickBot="1" x14ac:dyDescent="0.55000000000000004"/>
    <row r="18" spans="2:11" ht="17.2" customHeight="1" thickBot="1" x14ac:dyDescent="0.55000000000000004">
      <c r="C18" s="60" t="s">
        <v>30</v>
      </c>
      <c r="D18" s="61"/>
      <c r="E18" s="61" t="s">
        <v>31</v>
      </c>
      <c r="F18" s="61"/>
      <c r="G18" s="63" t="s">
        <v>44</v>
      </c>
      <c r="H18" s="64"/>
      <c r="I18" s="129" t="s">
        <v>60</v>
      </c>
      <c r="J18" s="130"/>
      <c r="K18" s="131"/>
    </row>
    <row r="19" spans="2:11" ht="18.8" customHeight="1" thickBot="1" x14ac:dyDescent="0.55000000000000004">
      <c r="C19" s="51">
        <f>G16</f>
        <v>178.83999999999997</v>
      </c>
      <c r="D19" s="52"/>
      <c r="E19" s="52">
        <v>2.0739999999999998</v>
      </c>
      <c r="F19" s="52"/>
      <c r="G19" s="68">
        <f>C19*E19</f>
        <v>370.91415999999992</v>
      </c>
      <c r="H19" s="69"/>
      <c r="I19" s="135">
        <f>ROUNDDOWN(G19,0)</f>
        <v>370</v>
      </c>
      <c r="J19" s="136"/>
      <c r="K19" s="137"/>
    </row>
    <row r="20" spans="2:11" ht="9" customHeight="1" thickBot="1" x14ac:dyDescent="0.55000000000000004"/>
    <row r="21" spans="2:11" ht="18.8" customHeight="1" thickBot="1" x14ac:dyDescent="0.55000000000000004">
      <c r="C21" s="60" t="s">
        <v>36</v>
      </c>
      <c r="D21" s="61"/>
      <c r="E21" s="61" t="s">
        <v>32</v>
      </c>
      <c r="F21" s="64"/>
      <c r="G21" s="129" t="s">
        <v>61</v>
      </c>
      <c r="H21" s="130"/>
      <c r="I21" s="130"/>
      <c r="J21" s="130"/>
      <c r="K21" s="131"/>
    </row>
    <row r="22" spans="2:11" ht="19.899999999999999" thickBot="1" x14ac:dyDescent="0.55000000000000004">
      <c r="C22" s="73">
        <f>I19</f>
        <v>370</v>
      </c>
      <c r="D22" s="52"/>
      <c r="E22" s="52">
        <v>1.1000000000000001</v>
      </c>
      <c r="F22" s="74"/>
      <c r="G22" s="132">
        <f>C22*E22</f>
        <v>407.00000000000006</v>
      </c>
      <c r="H22" s="133"/>
      <c r="I22" s="133"/>
      <c r="J22" s="133"/>
      <c r="K22" s="134"/>
    </row>
    <row r="23" spans="2:11" ht="8.1999999999999993" customHeight="1" thickBot="1" x14ac:dyDescent="0.55000000000000004"/>
    <row r="24" spans="2:11" ht="20.3" customHeight="1" thickBot="1" x14ac:dyDescent="0.55000000000000004">
      <c r="B24" s="94" t="s">
        <v>65</v>
      </c>
      <c r="C24" s="97" t="s">
        <v>51</v>
      </c>
      <c r="D24" s="82"/>
      <c r="E24" s="85" t="s">
        <v>79</v>
      </c>
      <c r="F24" s="85"/>
      <c r="G24" s="85"/>
      <c r="H24" s="85" t="s">
        <v>62</v>
      </c>
      <c r="I24" s="85"/>
      <c r="J24" s="78" t="s">
        <v>63</v>
      </c>
      <c r="K24" s="79"/>
    </row>
    <row r="25" spans="2:11" ht="18.8" customHeight="1" thickBot="1" x14ac:dyDescent="0.55000000000000004">
      <c r="B25" s="95"/>
      <c r="C25" s="101"/>
      <c r="D25" s="102"/>
      <c r="E25" s="138">
        <f>INT(H25*J25)</f>
        <v>0</v>
      </c>
      <c r="F25" s="139"/>
      <c r="G25" s="140"/>
      <c r="H25" s="111">
        <v>0</v>
      </c>
      <c r="I25" s="112"/>
      <c r="J25" s="81">
        <f>G22</f>
        <v>407.00000000000006</v>
      </c>
      <c r="K25" s="83"/>
    </row>
    <row r="26" spans="2:11" ht="19.899999999999999" thickBot="1" x14ac:dyDescent="0.55000000000000004">
      <c r="B26" s="95"/>
      <c r="C26" s="82" t="s">
        <v>52</v>
      </c>
      <c r="D26" s="125"/>
      <c r="E26" s="122">
        <v>4400</v>
      </c>
      <c r="F26" s="123"/>
      <c r="G26" s="108" t="s">
        <v>66</v>
      </c>
      <c r="H26" s="109"/>
      <c r="I26" s="23"/>
      <c r="J26" s="23"/>
      <c r="K26" s="23"/>
    </row>
    <row r="27" spans="2:11" ht="20.3" customHeight="1" thickBot="1" x14ac:dyDescent="0.55000000000000004">
      <c r="B27" s="96"/>
      <c r="C27" s="127" t="s">
        <v>56</v>
      </c>
      <c r="D27" s="127"/>
      <c r="E27" s="128">
        <f>E25+E26</f>
        <v>4400</v>
      </c>
      <c r="F27" s="128"/>
      <c r="G27" s="110" t="s">
        <v>74</v>
      </c>
      <c r="H27" s="110"/>
      <c r="I27" s="93"/>
    </row>
  </sheetData>
  <mergeCells count="58"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I8:I9"/>
    <mergeCell ref="K8:L8"/>
    <mergeCell ref="C12:D12"/>
    <mergeCell ref="E12:F12"/>
    <mergeCell ref="G12:H12"/>
    <mergeCell ref="I18:K18"/>
    <mergeCell ref="I19:K19"/>
    <mergeCell ref="C15:D15"/>
    <mergeCell ref="E15:F15"/>
    <mergeCell ref="G15:H15"/>
    <mergeCell ref="C16:D16"/>
    <mergeCell ref="E16:F16"/>
    <mergeCell ref="G16:H16"/>
    <mergeCell ref="C18:D18"/>
    <mergeCell ref="E18:F18"/>
    <mergeCell ref="G18:H18"/>
    <mergeCell ref="C19:D19"/>
    <mergeCell ref="E19:F19"/>
    <mergeCell ref="G19:H19"/>
    <mergeCell ref="C21:D21"/>
    <mergeCell ref="E21:F21"/>
    <mergeCell ref="C22:D22"/>
    <mergeCell ref="E22:F22"/>
    <mergeCell ref="G21:K21"/>
    <mergeCell ref="G22:K22"/>
    <mergeCell ref="E24:G24"/>
    <mergeCell ref="H24:I24"/>
    <mergeCell ref="J24:K24"/>
    <mergeCell ref="B24:B27"/>
    <mergeCell ref="E26:F26"/>
    <mergeCell ref="G26:H26"/>
    <mergeCell ref="G27:I27"/>
    <mergeCell ref="C24:D25"/>
    <mergeCell ref="E25:G25"/>
    <mergeCell ref="H25:I25"/>
    <mergeCell ref="J25:K25"/>
    <mergeCell ref="C26:D26"/>
    <mergeCell ref="C27:D27"/>
    <mergeCell ref="E27:F27"/>
  </mergeCells>
  <phoneticPr fontId="1"/>
  <pageMargins left="0" right="0" top="0" bottom="0" header="0.31496062992125984" footer="0.31496062992125984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7" workbookViewId="0">
      <selection activeCell="E27" sqref="E27:F27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8" t="s">
        <v>76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9" customHeight="1" thickBot="1" x14ac:dyDescent="0.55000000000000004">
      <c r="B2" s="39"/>
      <c r="C2" s="39"/>
    </row>
    <row r="3" spans="1:12" ht="32.25" customHeight="1" x14ac:dyDescent="0.5">
      <c r="A3" s="40" t="s">
        <v>49</v>
      </c>
      <c r="B3" s="41" t="s">
        <v>2</v>
      </c>
      <c r="C3" s="43" t="s">
        <v>3</v>
      </c>
      <c r="D3" s="43" t="s">
        <v>4</v>
      </c>
      <c r="E3" s="45" t="s">
        <v>0</v>
      </c>
      <c r="F3" s="45"/>
      <c r="G3" s="3" t="s">
        <v>1</v>
      </c>
      <c r="H3" s="46" t="s">
        <v>38</v>
      </c>
      <c r="I3" s="48" t="s">
        <v>10</v>
      </c>
      <c r="J3" s="22" t="s">
        <v>41</v>
      </c>
      <c r="K3" s="45" t="s">
        <v>8</v>
      </c>
      <c r="L3" s="50"/>
    </row>
    <row r="4" spans="1:12" ht="73.5" customHeight="1" x14ac:dyDescent="0.5">
      <c r="A4" s="40"/>
      <c r="B4" s="42"/>
      <c r="C4" s="44"/>
      <c r="D4" s="44"/>
      <c r="E4" s="6" t="s">
        <v>5</v>
      </c>
      <c r="F4" s="6" t="s">
        <v>6</v>
      </c>
      <c r="G4" s="6" t="s">
        <v>7</v>
      </c>
      <c r="H4" s="47"/>
      <c r="I4" s="49"/>
      <c r="J4" s="6" t="s">
        <v>45</v>
      </c>
      <c r="K4" s="8" t="s">
        <v>46</v>
      </c>
      <c r="L4" s="16" t="s">
        <v>47</v>
      </c>
    </row>
    <row r="5" spans="1:12" ht="22.6" customHeight="1" thickBot="1" x14ac:dyDescent="0.55000000000000004">
      <c r="A5" s="40"/>
      <c r="B5" s="10">
        <v>150.66999999999999</v>
      </c>
      <c r="C5" s="11">
        <v>630</v>
      </c>
      <c r="D5" s="11">
        <v>615</v>
      </c>
      <c r="E5" s="11">
        <f>C5+D5</f>
        <v>1245</v>
      </c>
      <c r="F5" s="11">
        <f>E5/2</f>
        <v>622.5</v>
      </c>
      <c r="G5" s="12">
        <f>B5*F5</f>
        <v>93792.074999999997</v>
      </c>
      <c r="H5" s="13">
        <v>9300</v>
      </c>
      <c r="I5" s="12">
        <f>G5+H5</f>
        <v>103092.075</v>
      </c>
      <c r="J5" s="17">
        <f>I5*0.7</f>
        <v>72164.452499999999</v>
      </c>
      <c r="K5" s="18">
        <f>J5/1000</f>
        <v>72.164452499999996</v>
      </c>
      <c r="L5" s="19">
        <f>ROUNDDOWN(K5,2)</f>
        <v>72.16</v>
      </c>
    </row>
    <row r="6" spans="1:12" ht="5.25" customHeight="1" x14ac:dyDescent="0.5">
      <c r="C6" s="1"/>
    </row>
    <row r="7" spans="1:12" ht="5.25" customHeight="1" thickBot="1" x14ac:dyDescent="0.55000000000000004">
      <c r="B7" s="39"/>
      <c r="C7" s="39"/>
    </row>
    <row r="8" spans="1:12" ht="32.25" customHeight="1" x14ac:dyDescent="0.5">
      <c r="A8" s="40" t="s">
        <v>50</v>
      </c>
      <c r="B8" s="41" t="s">
        <v>2</v>
      </c>
      <c r="C8" s="56" t="s">
        <v>11</v>
      </c>
      <c r="D8" s="56"/>
      <c r="E8" s="56"/>
      <c r="F8" s="57"/>
      <c r="G8" s="3" t="s">
        <v>15</v>
      </c>
      <c r="H8" s="46" t="s">
        <v>39</v>
      </c>
      <c r="I8" s="48" t="s">
        <v>18</v>
      </c>
      <c r="J8" s="22" t="s">
        <v>41</v>
      </c>
      <c r="K8" s="45" t="s">
        <v>11</v>
      </c>
      <c r="L8" s="50"/>
    </row>
    <row r="9" spans="1:12" ht="73.5" customHeight="1" x14ac:dyDescent="0.5">
      <c r="A9" s="40"/>
      <c r="B9" s="42"/>
      <c r="C9" s="4" t="s">
        <v>12</v>
      </c>
      <c r="D9" s="5" t="s">
        <v>13</v>
      </c>
      <c r="E9" s="6" t="s">
        <v>14</v>
      </c>
      <c r="F9" s="58"/>
      <c r="G9" s="6" t="s">
        <v>16</v>
      </c>
      <c r="H9" s="47"/>
      <c r="I9" s="49"/>
      <c r="J9" s="6" t="s">
        <v>40</v>
      </c>
      <c r="K9" s="8" t="s">
        <v>75</v>
      </c>
      <c r="L9" s="9" t="s">
        <v>48</v>
      </c>
    </row>
    <row r="10" spans="1:12" ht="22.6" customHeight="1" thickBot="1" x14ac:dyDescent="0.55000000000000004">
      <c r="A10" s="40"/>
      <c r="B10" s="10">
        <f>B5</f>
        <v>150.66999999999999</v>
      </c>
      <c r="C10" s="11">
        <v>416</v>
      </c>
      <c r="D10" s="11">
        <v>87</v>
      </c>
      <c r="E10" s="11">
        <f>C10+D10</f>
        <v>503</v>
      </c>
      <c r="F10" s="59"/>
      <c r="G10" s="12">
        <f>B10*E10</f>
        <v>75787.009999999995</v>
      </c>
      <c r="H10" s="13">
        <v>13950</v>
      </c>
      <c r="I10" s="12">
        <f>G10+H10</f>
        <v>89737.01</v>
      </c>
      <c r="J10" s="12">
        <f>I10*0.3</f>
        <v>26921.102999999999</v>
      </c>
      <c r="K10" s="14">
        <f>J10/1000</f>
        <v>26.921102999999999</v>
      </c>
      <c r="L10" s="15">
        <f>ROUNDDOWN(K10,2)</f>
        <v>26.92</v>
      </c>
    </row>
    <row r="11" spans="1:12" ht="9" customHeight="1" thickBot="1" x14ac:dyDescent="0.55000000000000004"/>
    <row r="12" spans="1:12" ht="18.8" customHeight="1" thickBot="1" x14ac:dyDescent="0.55000000000000004">
      <c r="C12" s="60" t="s">
        <v>27</v>
      </c>
      <c r="D12" s="61"/>
      <c r="E12" s="61" t="s">
        <v>11</v>
      </c>
      <c r="F12" s="61"/>
      <c r="G12" s="61" t="s">
        <v>42</v>
      </c>
      <c r="H12" s="62"/>
    </row>
    <row r="13" spans="1:12" ht="18.8" customHeight="1" thickBot="1" x14ac:dyDescent="0.55000000000000004">
      <c r="C13" s="51">
        <f>L5</f>
        <v>72.16</v>
      </c>
      <c r="D13" s="52"/>
      <c r="E13" s="53">
        <f>L10</f>
        <v>26.92</v>
      </c>
      <c r="F13" s="52"/>
      <c r="G13" s="54">
        <f>C13+E13</f>
        <v>99.08</v>
      </c>
      <c r="H13" s="55"/>
    </row>
    <row r="14" spans="1:12" ht="9" customHeight="1" thickBot="1" x14ac:dyDescent="0.55000000000000004"/>
    <row r="15" spans="1:12" ht="18.8" customHeight="1" thickBot="1" x14ac:dyDescent="0.55000000000000004">
      <c r="C15" s="60" t="s">
        <v>28</v>
      </c>
      <c r="D15" s="61"/>
      <c r="E15" s="61" t="s">
        <v>29</v>
      </c>
      <c r="F15" s="61"/>
      <c r="G15" s="61" t="s">
        <v>43</v>
      </c>
      <c r="H15" s="62"/>
    </row>
    <row r="16" spans="1:12" ht="18.8" customHeight="1" thickBot="1" x14ac:dyDescent="0.55000000000000004">
      <c r="C16" s="51">
        <f>G13</f>
        <v>99.08</v>
      </c>
      <c r="D16" s="52"/>
      <c r="E16" s="52">
        <v>79</v>
      </c>
      <c r="F16" s="52"/>
      <c r="G16" s="54">
        <f>C16+E16</f>
        <v>178.07999999999998</v>
      </c>
      <c r="H16" s="55"/>
    </row>
    <row r="17" spans="2:11" ht="9" customHeight="1" thickBot="1" x14ac:dyDescent="0.55000000000000004"/>
    <row r="18" spans="2:11" ht="17.2" customHeight="1" thickBot="1" x14ac:dyDescent="0.55000000000000004">
      <c r="C18" s="60" t="s">
        <v>30</v>
      </c>
      <c r="D18" s="61"/>
      <c r="E18" s="61" t="s">
        <v>31</v>
      </c>
      <c r="F18" s="61"/>
      <c r="G18" s="63" t="s">
        <v>44</v>
      </c>
      <c r="H18" s="64"/>
      <c r="I18" s="129" t="s">
        <v>60</v>
      </c>
      <c r="J18" s="130"/>
      <c r="K18" s="131"/>
    </row>
    <row r="19" spans="2:11" ht="18.8" customHeight="1" thickBot="1" x14ac:dyDescent="0.55000000000000004">
      <c r="C19" s="51">
        <f>G16</f>
        <v>178.07999999999998</v>
      </c>
      <c r="D19" s="52"/>
      <c r="E19" s="52">
        <v>2.0739999999999998</v>
      </c>
      <c r="F19" s="52"/>
      <c r="G19" s="68">
        <f>C19*E19</f>
        <v>369.33791999999994</v>
      </c>
      <c r="H19" s="69"/>
      <c r="I19" s="135">
        <f>ROUNDDOWN(G19,0)</f>
        <v>369</v>
      </c>
      <c r="J19" s="136"/>
      <c r="K19" s="137"/>
    </row>
    <row r="20" spans="2:11" ht="9" customHeight="1" thickBot="1" x14ac:dyDescent="0.55000000000000004"/>
    <row r="21" spans="2:11" ht="18.8" customHeight="1" thickBot="1" x14ac:dyDescent="0.55000000000000004">
      <c r="C21" s="60" t="s">
        <v>36</v>
      </c>
      <c r="D21" s="61"/>
      <c r="E21" s="61" t="s">
        <v>32</v>
      </c>
      <c r="F21" s="64"/>
      <c r="G21" s="129" t="s">
        <v>61</v>
      </c>
      <c r="H21" s="130"/>
      <c r="I21" s="130"/>
      <c r="J21" s="130"/>
      <c r="K21" s="131"/>
    </row>
    <row r="22" spans="2:11" ht="19.899999999999999" thickBot="1" x14ac:dyDescent="0.55000000000000004">
      <c r="C22" s="73">
        <f>I19</f>
        <v>369</v>
      </c>
      <c r="D22" s="52"/>
      <c r="E22" s="52">
        <v>1.1000000000000001</v>
      </c>
      <c r="F22" s="74"/>
      <c r="G22" s="132">
        <f>C22*E22</f>
        <v>405.90000000000003</v>
      </c>
      <c r="H22" s="133"/>
      <c r="I22" s="133"/>
      <c r="J22" s="133"/>
      <c r="K22" s="134"/>
    </row>
    <row r="23" spans="2:11" ht="8.1999999999999993" customHeight="1" thickBot="1" x14ac:dyDescent="0.55000000000000004"/>
    <row r="24" spans="2:11" ht="20.3" customHeight="1" thickBot="1" x14ac:dyDescent="0.55000000000000004">
      <c r="B24" s="94" t="s">
        <v>77</v>
      </c>
      <c r="C24" s="97" t="s">
        <v>51</v>
      </c>
      <c r="D24" s="82"/>
      <c r="E24" s="85" t="s">
        <v>79</v>
      </c>
      <c r="F24" s="85"/>
      <c r="G24" s="85"/>
      <c r="H24" s="85" t="s">
        <v>78</v>
      </c>
      <c r="I24" s="85"/>
      <c r="J24" s="78" t="s">
        <v>63</v>
      </c>
      <c r="K24" s="79"/>
    </row>
    <row r="25" spans="2:11" ht="18.8" customHeight="1" thickBot="1" x14ac:dyDescent="0.55000000000000004">
      <c r="B25" s="95"/>
      <c r="C25" s="101"/>
      <c r="D25" s="102"/>
      <c r="E25" s="81">
        <f>INT(H25*J25)</f>
        <v>0</v>
      </c>
      <c r="F25" s="141"/>
      <c r="G25" s="82"/>
      <c r="H25" s="111">
        <v>0</v>
      </c>
      <c r="I25" s="112"/>
      <c r="J25" s="81">
        <f>G22</f>
        <v>405.90000000000003</v>
      </c>
      <c r="K25" s="83"/>
    </row>
    <row r="26" spans="2:11" ht="19.899999999999999" thickBot="1" x14ac:dyDescent="0.55000000000000004">
      <c r="B26" s="95"/>
      <c r="C26" s="82" t="s">
        <v>52</v>
      </c>
      <c r="D26" s="125"/>
      <c r="E26" s="122">
        <v>4400</v>
      </c>
      <c r="F26" s="123"/>
      <c r="G26" s="108" t="s">
        <v>66</v>
      </c>
      <c r="H26" s="109"/>
      <c r="I26" s="23"/>
      <c r="J26" s="23"/>
      <c r="K26" s="23"/>
    </row>
    <row r="27" spans="2:11" ht="20.3" customHeight="1" thickBot="1" x14ac:dyDescent="0.55000000000000004">
      <c r="B27" s="96"/>
      <c r="C27" s="127" t="s">
        <v>56</v>
      </c>
      <c r="D27" s="127"/>
      <c r="E27" s="128">
        <f>E25+E26</f>
        <v>4400</v>
      </c>
      <c r="F27" s="128"/>
      <c r="G27" s="110" t="s">
        <v>74</v>
      </c>
      <c r="H27" s="110"/>
      <c r="I27" s="93"/>
    </row>
  </sheetData>
  <mergeCells count="58">
    <mergeCell ref="C27:D27"/>
    <mergeCell ref="E27:F27"/>
    <mergeCell ref="G27:I27"/>
    <mergeCell ref="B24:B27"/>
    <mergeCell ref="C24:D25"/>
    <mergeCell ref="E24:G24"/>
    <mergeCell ref="H24:I24"/>
    <mergeCell ref="J24:K24"/>
    <mergeCell ref="E25:G25"/>
    <mergeCell ref="H25:I25"/>
    <mergeCell ref="J25:K25"/>
    <mergeCell ref="C26:D26"/>
    <mergeCell ref="E26:F26"/>
    <mergeCell ref="G26:H26"/>
    <mergeCell ref="C21:D21"/>
    <mergeCell ref="E21:F21"/>
    <mergeCell ref="G21:K21"/>
    <mergeCell ref="C22:D22"/>
    <mergeCell ref="E22:F22"/>
    <mergeCell ref="G22:K22"/>
    <mergeCell ref="C18:D18"/>
    <mergeCell ref="E18:F18"/>
    <mergeCell ref="G18:H18"/>
    <mergeCell ref="I18:K18"/>
    <mergeCell ref="C19:D19"/>
    <mergeCell ref="E19:F19"/>
    <mergeCell ref="G19:H19"/>
    <mergeCell ref="I19:K19"/>
    <mergeCell ref="C15:D15"/>
    <mergeCell ref="E15:F15"/>
    <mergeCell ref="G15:H15"/>
    <mergeCell ref="C16:D16"/>
    <mergeCell ref="E16:F16"/>
    <mergeCell ref="G16:H16"/>
    <mergeCell ref="I8:I9"/>
    <mergeCell ref="K8:L8"/>
    <mergeCell ref="C12:D12"/>
    <mergeCell ref="E12:F12"/>
    <mergeCell ref="G12:H12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</mergeCells>
  <phoneticPr fontId="1"/>
  <pageMargins left="0" right="0" top="0" bottom="0" header="0.31496062992125984" footer="0.31496062992125984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0" workbookViewId="0">
      <selection activeCell="F37" sqref="F37"/>
    </sheetView>
  </sheetViews>
  <sheetFormatPr defaultRowHeight="17.75" x14ac:dyDescent="0.5"/>
  <cols>
    <col min="1" max="1" width="7.26953125" customWidth="1"/>
    <col min="2" max="2" width="10.90625" customWidth="1"/>
    <col min="4" max="4" width="9.36328125" bestFit="1" customWidth="1"/>
    <col min="5" max="5" width="10.7265625" customWidth="1"/>
    <col min="6" max="6" width="10.08984375" customWidth="1"/>
    <col min="7" max="7" width="11.453125" customWidth="1"/>
    <col min="8" max="8" width="11.26953125" customWidth="1"/>
    <col min="9" max="9" width="13.36328125" customWidth="1"/>
    <col min="10" max="10" width="12.7265625" customWidth="1"/>
    <col min="11" max="11" width="9.90625" customWidth="1"/>
    <col min="12" max="12" width="10" bestFit="1" customWidth="1"/>
  </cols>
  <sheetData>
    <row r="1" spans="1:12" ht="24.05" customHeight="1" x14ac:dyDescent="0.5">
      <c r="B1" s="38" t="s">
        <v>86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9" customHeight="1" thickBot="1" x14ac:dyDescent="0.55000000000000004">
      <c r="B2" s="39"/>
      <c r="C2" s="39"/>
    </row>
    <row r="3" spans="1:12" ht="32.25" customHeight="1" x14ac:dyDescent="0.5">
      <c r="A3" s="40" t="s">
        <v>49</v>
      </c>
      <c r="B3" s="41" t="s">
        <v>2</v>
      </c>
      <c r="C3" s="43" t="s">
        <v>3</v>
      </c>
      <c r="D3" s="43" t="s">
        <v>4</v>
      </c>
      <c r="E3" s="45" t="s">
        <v>0</v>
      </c>
      <c r="F3" s="45"/>
      <c r="G3" s="3" t="s">
        <v>1</v>
      </c>
      <c r="H3" s="46" t="s">
        <v>38</v>
      </c>
      <c r="I3" s="48" t="s">
        <v>10</v>
      </c>
      <c r="J3" s="22" t="s">
        <v>41</v>
      </c>
      <c r="K3" s="45" t="s">
        <v>8</v>
      </c>
      <c r="L3" s="50"/>
    </row>
    <row r="4" spans="1:12" ht="73.5" customHeight="1" x14ac:dyDescent="0.5">
      <c r="A4" s="40"/>
      <c r="B4" s="42"/>
      <c r="C4" s="44"/>
      <c r="D4" s="44"/>
      <c r="E4" s="6" t="s">
        <v>5</v>
      </c>
      <c r="F4" s="6" t="s">
        <v>6</v>
      </c>
      <c r="G4" s="6" t="s">
        <v>7</v>
      </c>
      <c r="H4" s="47"/>
      <c r="I4" s="49"/>
      <c r="J4" s="6" t="s">
        <v>45</v>
      </c>
      <c r="K4" s="8" t="s">
        <v>46</v>
      </c>
      <c r="L4" s="16" t="s">
        <v>47</v>
      </c>
    </row>
    <row r="5" spans="1:12" ht="22.6" customHeight="1" thickBot="1" x14ac:dyDescent="0.55000000000000004">
      <c r="A5" s="40"/>
      <c r="B5" s="10">
        <v>154.51</v>
      </c>
      <c r="C5" s="11">
        <v>615</v>
      </c>
      <c r="D5" s="11">
        <v>580</v>
      </c>
      <c r="E5" s="11">
        <f>C5+D5</f>
        <v>1195</v>
      </c>
      <c r="F5" s="11">
        <f>E5/2</f>
        <v>597.5</v>
      </c>
      <c r="G5" s="12">
        <f>B5*F5</f>
        <v>92319.724999999991</v>
      </c>
      <c r="H5" s="13">
        <v>9500</v>
      </c>
      <c r="I5" s="12">
        <f>G5+H5</f>
        <v>101819.72499999999</v>
      </c>
      <c r="J5" s="17">
        <f>I5*0.7</f>
        <v>71273.807499999995</v>
      </c>
      <c r="K5" s="18">
        <f>J5/1000</f>
        <v>71.27380749999999</v>
      </c>
      <c r="L5" s="19">
        <f>ROUNDDOWN(K5,2)</f>
        <v>71.27</v>
      </c>
    </row>
    <row r="6" spans="1:12" ht="5.25" customHeight="1" x14ac:dyDescent="0.5">
      <c r="C6" s="1"/>
    </row>
    <row r="7" spans="1:12" ht="5.25" customHeight="1" thickBot="1" x14ac:dyDescent="0.55000000000000004">
      <c r="B7" s="39"/>
      <c r="C7" s="39"/>
    </row>
    <row r="8" spans="1:12" ht="32.25" customHeight="1" x14ac:dyDescent="0.5">
      <c r="A8" s="40" t="s">
        <v>50</v>
      </c>
      <c r="B8" s="41" t="s">
        <v>2</v>
      </c>
      <c r="C8" s="56" t="s">
        <v>11</v>
      </c>
      <c r="D8" s="56"/>
      <c r="E8" s="56"/>
      <c r="F8" s="57"/>
      <c r="G8" s="3" t="s">
        <v>15</v>
      </c>
      <c r="H8" s="46" t="s">
        <v>39</v>
      </c>
      <c r="I8" s="48" t="s">
        <v>18</v>
      </c>
      <c r="J8" s="22" t="s">
        <v>41</v>
      </c>
      <c r="K8" s="45" t="s">
        <v>11</v>
      </c>
      <c r="L8" s="50"/>
    </row>
    <row r="9" spans="1:12" ht="73.5" customHeight="1" x14ac:dyDescent="0.5">
      <c r="A9" s="40"/>
      <c r="B9" s="42"/>
      <c r="C9" s="4" t="s">
        <v>12</v>
      </c>
      <c r="D9" s="5" t="s">
        <v>13</v>
      </c>
      <c r="E9" s="6" t="s">
        <v>14</v>
      </c>
      <c r="F9" s="58"/>
      <c r="G9" s="6" t="s">
        <v>16</v>
      </c>
      <c r="H9" s="47"/>
      <c r="I9" s="49"/>
      <c r="J9" s="6" t="s">
        <v>40</v>
      </c>
      <c r="K9" s="8" t="s">
        <v>75</v>
      </c>
      <c r="L9" s="9" t="s">
        <v>48</v>
      </c>
    </row>
    <row r="10" spans="1:12" ht="22.6" customHeight="1" thickBot="1" x14ac:dyDescent="0.55000000000000004">
      <c r="A10" s="40"/>
      <c r="B10" s="10">
        <f>B5</f>
        <v>154.51</v>
      </c>
      <c r="C10" s="11">
        <v>414</v>
      </c>
      <c r="D10" s="11">
        <v>87</v>
      </c>
      <c r="E10" s="11">
        <f>C10+D10</f>
        <v>501</v>
      </c>
      <c r="F10" s="59"/>
      <c r="G10" s="12">
        <f>B10*E10</f>
        <v>77409.509999999995</v>
      </c>
      <c r="H10" s="13">
        <v>14250</v>
      </c>
      <c r="I10" s="12">
        <f>G10+H10</f>
        <v>91659.51</v>
      </c>
      <c r="J10" s="12">
        <f>I10*0.3</f>
        <v>27497.852999999999</v>
      </c>
      <c r="K10" s="14">
        <f>J10/1000</f>
        <v>27.497852999999999</v>
      </c>
      <c r="L10" s="15">
        <f>ROUNDDOWN(K10,2)</f>
        <v>27.49</v>
      </c>
    </row>
    <row r="11" spans="1:12" ht="9" customHeight="1" thickBot="1" x14ac:dyDescent="0.55000000000000004"/>
    <row r="12" spans="1:12" ht="18.8" customHeight="1" thickBot="1" x14ac:dyDescent="0.55000000000000004">
      <c r="C12" s="60" t="s">
        <v>27</v>
      </c>
      <c r="D12" s="61"/>
      <c r="E12" s="61" t="s">
        <v>11</v>
      </c>
      <c r="F12" s="61"/>
      <c r="G12" s="61" t="s">
        <v>42</v>
      </c>
      <c r="H12" s="62"/>
    </row>
    <row r="13" spans="1:12" ht="18.8" customHeight="1" thickBot="1" x14ac:dyDescent="0.55000000000000004">
      <c r="C13" s="51">
        <f>L5</f>
        <v>71.27</v>
      </c>
      <c r="D13" s="52"/>
      <c r="E13" s="53">
        <f>L10</f>
        <v>27.49</v>
      </c>
      <c r="F13" s="52"/>
      <c r="G13" s="54">
        <f>C13+E13</f>
        <v>98.759999999999991</v>
      </c>
      <c r="H13" s="55"/>
    </row>
    <row r="14" spans="1:12" ht="9" customHeight="1" thickBot="1" x14ac:dyDescent="0.55000000000000004"/>
    <row r="15" spans="1:12" ht="18.8" customHeight="1" thickBot="1" x14ac:dyDescent="0.55000000000000004">
      <c r="C15" s="60" t="s">
        <v>28</v>
      </c>
      <c r="D15" s="61"/>
      <c r="E15" s="61" t="s">
        <v>29</v>
      </c>
      <c r="F15" s="61"/>
      <c r="G15" s="61" t="s">
        <v>43</v>
      </c>
      <c r="H15" s="62"/>
    </row>
    <row r="16" spans="1:12" ht="18.8" customHeight="1" thickBot="1" x14ac:dyDescent="0.55000000000000004">
      <c r="C16" s="51">
        <f>G13</f>
        <v>98.759999999999991</v>
      </c>
      <c r="D16" s="52"/>
      <c r="E16" s="52">
        <v>79</v>
      </c>
      <c r="F16" s="52"/>
      <c r="G16" s="54">
        <f>C16+E16</f>
        <v>177.76</v>
      </c>
      <c r="H16" s="55"/>
    </row>
    <row r="17" spans="2:11" ht="9" customHeight="1" thickBot="1" x14ac:dyDescent="0.55000000000000004"/>
    <row r="18" spans="2:11" ht="17.2" customHeight="1" thickBot="1" x14ac:dyDescent="0.55000000000000004">
      <c r="C18" s="60" t="s">
        <v>30</v>
      </c>
      <c r="D18" s="61"/>
      <c r="E18" s="61" t="s">
        <v>31</v>
      </c>
      <c r="F18" s="61"/>
      <c r="G18" s="63" t="s">
        <v>44</v>
      </c>
      <c r="H18" s="64"/>
      <c r="I18" s="129" t="s">
        <v>60</v>
      </c>
      <c r="J18" s="130"/>
      <c r="K18" s="131"/>
    </row>
    <row r="19" spans="2:11" ht="18.8" customHeight="1" thickBot="1" x14ac:dyDescent="0.55000000000000004">
      <c r="C19" s="51">
        <f>G16</f>
        <v>177.76</v>
      </c>
      <c r="D19" s="52"/>
      <c r="E19" s="52">
        <v>2.0739999999999998</v>
      </c>
      <c r="F19" s="52"/>
      <c r="G19" s="68">
        <f>C19*E19</f>
        <v>368.67423999999994</v>
      </c>
      <c r="H19" s="69"/>
      <c r="I19" s="135">
        <f>ROUNDDOWN(G19,0)</f>
        <v>368</v>
      </c>
      <c r="J19" s="136"/>
      <c r="K19" s="137"/>
    </row>
    <row r="20" spans="2:11" ht="9" customHeight="1" thickBot="1" x14ac:dyDescent="0.55000000000000004"/>
    <row r="21" spans="2:11" ht="18.8" customHeight="1" thickBot="1" x14ac:dyDescent="0.55000000000000004">
      <c r="C21" s="60" t="s">
        <v>36</v>
      </c>
      <c r="D21" s="61"/>
      <c r="E21" s="61" t="s">
        <v>32</v>
      </c>
      <c r="F21" s="64"/>
      <c r="G21" s="129" t="s">
        <v>61</v>
      </c>
      <c r="H21" s="130"/>
      <c r="I21" s="130"/>
      <c r="J21" s="130"/>
      <c r="K21" s="131"/>
    </row>
    <row r="22" spans="2:11" ht="19.899999999999999" thickBot="1" x14ac:dyDescent="0.55000000000000004">
      <c r="C22" s="73">
        <f>I19</f>
        <v>368</v>
      </c>
      <c r="D22" s="52"/>
      <c r="E22" s="52">
        <v>1.1000000000000001</v>
      </c>
      <c r="F22" s="74"/>
      <c r="G22" s="132">
        <f>C22*E22</f>
        <v>404.8</v>
      </c>
      <c r="H22" s="133"/>
      <c r="I22" s="133"/>
      <c r="J22" s="133"/>
      <c r="K22" s="134"/>
    </row>
    <row r="23" spans="2:11" ht="8.1999999999999993" customHeight="1" thickBot="1" x14ac:dyDescent="0.55000000000000004"/>
    <row r="24" spans="2:11" ht="20.3" customHeight="1" thickBot="1" x14ac:dyDescent="0.55000000000000004">
      <c r="B24" s="94" t="s">
        <v>87</v>
      </c>
      <c r="C24" s="97" t="s">
        <v>51</v>
      </c>
      <c r="D24" s="82"/>
      <c r="E24" s="85" t="s">
        <v>79</v>
      </c>
      <c r="F24" s="85"/>
      <c r="G24" s="85"/>
      <c r="H24" s="85" t="s">
        <v>88</v>
      </c>
      <c r="I24" s="85"/>
      <c r="J24" s="78" t="s">
        <v>63</v>
      </c>
      <c r="K24" s="79"/>
    </row>
    <row r="25" spans="2:11" ht="18.8" customHeight="1" thickBot="1" x14ac:dyDescent="0.55000000000000004">
      <c r="B25" s="95"/>
      <c r="C25" s="101"/>
      <c r="D25" s="102"/>
      <c r="E25" s="33"/>
      <c r="F25" s="31">
        <f>INT(H25*J25)</f>
        <v>9593</v>
      </c>
      <c r="G25" s="32" t="s">
        <v>89</v>
      </c>
      <c r="H25" s="111">
        <v>23.7</v>
      </c>
      <c r="I25" s="112"/>
      <c r="J25" s="81">
        <f>G22</f>
        <v>404.8</v>
      </c>
      <c r="K25" s="83"/>
    </row>
    <row r="26" spans="2:11" ht="19.899999999999999" thickBot="1" x14ac:dyDescent="0.55000000000000004">
      <c r="B26" s="95"/>
      <c r="C26" s="82" t="s">
        <v>52</v>
      </c>
      <c r="D26" s="125"/>
      <c r="E26" s="122">
        <v>4400</v>
      </c>
      <c r="F26" s="123"/>
      <c r="G26" s="108" t="s">
        <v>66</v>
      </c>
      <c r="H26" s="109"/>
      <c r="I26" s="23"/>
      <c r="J26" s="23"/>
      <c r="K26" s="23"/>
    </row>
    <row r="27" spans="2:11" ht="20.3" customHeight="1" thickBot="1" x14ac:dyDescent="0.55000000000000004">
      <c r="B27" s="96"/>
      <c r="C27" s="127" t="s">
        <v>56</v>
      </c>
      <c r="D27" s="127"/>
      <c r="E27" s="128">
        <f>F25+E26</f>
        <v>13993</v>
      </c>
      <c r="F27" s="128"/>
      <c r="G27" s="110" t="s">
        <v>90</v>
      </c>
      <c r="H27" s="110"/>
      <c r="I27" s="93"/>
    </row>
  </sheetData>
  <mergeCells count="57">
    <mergeCell ref="C27:D27"/>
    <mergeCell ref="E27:F27"/>
    <mergeCell ref="G27:I27"/>
    <mergeCell ref="B24:B27"/>
    <mergeCell ref="C24:D25"/>
    <mergeCell ref="E24:G24"/>
    <mergeCell ref="H24:I24"/>
    <mergeCell ref="J24:K24"/>
    <mergeCell ref="H25:I25"/>
    <mergeCell ref="J25:K25"/>
    <mergeCell ref="C26:D26"/>
    <mergeCell ref="E26:F26"/>
    <mergeCell ref="G26:H26"/>
    <mergeCell ref="C21:D21"/>
    <mergeCell ref="E21:F21"/>
    <mergeCell ref="G21:K21"/>
    <mergeCell ref="C22:D22"/>
    <mergeCell ref="E22:F22"/>
    <mergeCell ref="G22:K22"/>
    <mergeCell ref="C18:D18"/>
    <mergeCell ref="E18:F18"/>
    <mergeCell ref="G18:H18"/>
    <mergeCell ref="I18:K18"/>
    <mergeCell ref="C19:D19"/>
    <mergeCell ref="E19:F19"/>
    <mergeCell ref="G19:H19"/>
    <mergeCell ref="I19:K19"/>
    <mergeCell ref="C15:D15"/>
    <mergeCell ref="E15:F15"/>
    <mergeCell ref="G15:H15"/>
    <mergeCell ref="C16:D16"/>
    <mergeCell ref="E16:F16"/>
    <mergeCell ref="G16:H16"/>
    <mergeCell ref="I8:I9"/>
    <mergeCell ref="K8:L8"/>
    <mergeCell ref="C12:D12"/>
    <mergeCell ref="E12:F12"/>
    <mergeCell ref="G12:H12"/>
    <mergeCell ref="C13:D13"/>
    <mergeCell ref="E13:F13"/>
    <mergeCell ref="G13:H13"/>
    <mergeCell ref="B7:C7"/>
    <mergeCell ref="A8:A10"/>
    <mergeCell ref="B8:B9"/>
    <mergeCell ref="C8:E8"/>
    <mergeCell ref="F8:F10"/>
    <mergeCell ref="H8:H9"/>
    <mergeCell ref="B1:L1"/>
    <mergeCell ref="B2:C2"/>
    <mergeCell ref="A3:A5"/>
    <mergeCell ref="B3:B4"/>
    <mergeCell ref="C3:C4"/>
    <mergeCell ref="D3:D4"/>
    <mergeCell ref="E3:F3"/>
    <mergeCell ref="H3:H4"/>
    <mergeCell ref="I3:I4"/>
    <mergeCell ref="K3:L3"/>
  </mergeCells>
  <phoneticPr fontId="1"/>
  <pageMargins left="0" right="0" top="0" bottom="0" header="0.31496062992125984" footer="0.3149606299212598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令和　５年 9月 (野口ふれあい交流) </vt:lpstr>
      <vt:lpstr>令和　５年１0月 (野口ふれあい交流) </vt:lpstr>
      <vt:lpstr>令和　５年１1月 (野口ふれあい交流) </vt:lpstr>
      <vt:lpstr>令和　５年１2月 (野口ふれあい交流)  </vt:lpstr>
      <vt:lpstr>令和　６年１月 (野口ふれあい交流) </vt:lpstr>
      <vt:lpstr>令和　６年２月 (野口ふれあい交流)</vt:lpstr>
      <vt:lpstr>令和　６年３月 (野口ふれあい交流) </vt:lpstr>
      <vt:lpstr>令和　６年４月 (野口ふれあい交流) </vt:lpstr>
      <vt:lpstr>令和　６年５月 (野口ふれあい交流) </vt:lpstr>
      <vt:lpstr>令和　６年６月 (野口ふれあい交流) </vt:lpstr>
      <vt:lpstr>令和　６年７月 (野口ふれあい交流) </vt:lpstr>
      <vt:lpstr>令和　６年８月 (野口ふれあい交流) </vt:lpstr>
      <vt:lpstr>令和　６年９月 (野口ふれあい交流) </vt:lpstr>
      <vt:lpstr>令和　６年１０月 (野口ふれあい交流) </vt:lpstr>
      <vt:lpstr>令和　６年１１月 (野口ふれあい交流) </vt:lpstr>
      <vt:lpstr>令和　６年１２月 (野口ふれあい交流) </vt:lpstr>
      <vt:lpstr>令和　7年１月 (野口ふれあい交流) </vt:lpstr>
      <vt:lpstr>令和　7年2月 (野口ふれあい交流) </vt:lpstr>
      <vt:lpstr>令和　7年3月 (野口ふれあい交流) </vt:lpstr>
      <vt:lpstr>令和　7年０0月 (体育館)</vt:lpstr>
      <vt:lpstr>確認用 (2)</vt:lpstr>
      <vt:lpstr>Sheet1 (3)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大分市</cp:lastModifiedBy>
  <cp:lastPrinted>2025-05-07T04:58:04Z</cp:lastPrinted>
  <dcterms:created xsi:type="dcterms:W3CDTF">2024-01-11T07:55:15Z</dcterms:created>
  <dcterms:modified xsi:type="dcterms:W3CDTF">2025-05-12T02:00:41Z</dcterms:modified>
</cp:coreProperties>
</file>