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00" yWindow="-240" windowWidth="9990" windowHeight="9990" tabRatio="749"/>
  </bookViews>
  <sheets>
    <sheet name="様式１－１表紙" sheetId="13" r:id="rId1"/>
    <sheet name="様式１－１質問内容" sheetId="14" r:id="rId2"/>
    <sheet name="様式５－７" sheetId="4" r:id="rId3"/>
    <sheet name="様式５－８" sheetId="20" r:id="rId4"/>
    <sheet name="様式８－２" sheetId="22" r:id="rId5"/>
    <sheet name="様式８－３" sheetId="23" r:id="rId6"/>
    <sheet name="様式８－４ " sheetId="24" r:id="rId7"/>
    <sheet name="様式８－５" sheetId="25" r:id="rId8"/>
  </sheets>
  <definedNames>
    <definedName name="_1_0T_学校">#REF!</definedName>
    <definedName name="EHPIN" localSheetId="3">#REF!</definedName>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1">'様式１－１質問内容'!$A$1:$AE$36</definedName>
    <definedName name="_xlnm.Print_Area" localSheetId="0">'様式１－１表紙'!$A$1:$AE$35</definedName>
    <definedName name="_xlnm.Print_Area" localSheetId="4">'様式８－２'!$A$1:$W$55</definedName>
    <definedName name="_xlnm.Print_Area" localSheetId="5">'様式８－３'!$A$1:$V$107</definedName>
    <definedName name="_xlnm.Print_Area" localSheetId="6">'様式８－４ '!$A$1:$AR$104</definedName>
    <definedName name="_xlnm.Print_Titles" localSheetId="4">'様式８－２'!$1:$6</definedName>
    <definedName name="_xlnm.Print_Titles" localSheetId="5">'様式８－３'!$1:$6</definedName>
    <definedName name="school" localSheetId="3">#REF!</definedName>
    <definedName name="school">#REF!</definedName>
    <definedName name="TEL" localSheetId="3">#REF!</definedName>
    <definedName name="TEL">#REF!</definedName>
    <definedName name="システム" localSheetId="3">#REF!</definedName>
    <definedName name="システム">#REF!</definedName>
    <definedName name="回答部署" localSheetId="3">#REF!</definedName>
    <definedName name="回答部署">#REF!</definedName>
    <definedName name="関連項目" localSheetId="3">#REF!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iterate="1" iterateCount="1" iterateDelta="0"/>
</workbook>
</file>

<file path=xl/calcChain.xml><?xml version="1.0" encoding="utf-8"?>
<calcChain xmlns="http://schemas.openxmlformats.org/spreadsheetml/2006/main">
  <c r="C11" i="22" l="1"/>
  <c r="C10" i="22"/>
  <c r="L9" i="22" l="1"/>
  <c r="L8" i="22"/>
  <c r="C18" i="22" l="1"/>
  <c r="I55" i="22"/>
  <c r="I54" i="22"/>
  <c r="I52" i="22"/>
  <c r="F55" i="22"/>
  <c r="F54" i="22"/>
  <c r="F52" i="22"/>
  <c r="C54" i="22"/>
  <c r="C55" i="22"/>
  <c r="C8" i="22"/>
  <c r="C9" i="22"/>
  <c r="C7" i="22"/>
  <c r="C52" i="22"/>
  <c r="C51" i="22"/>
  <c r="F51" i="22"/>
  <c r="I51" i="22"/>
  <c r="C50" i="22"/>
  <c r="F50" i="22"/>
  <c r="I50" i="22"/>
  <c r="C49" i="22"/>
  <c r="F49" i="22"/>
  <c r="I49" i="22"/>
  <c r="C48" i="22"/>
  <c r="F48" i="22"/>
  <c r="I48" i="22"/>
  <c r="C47" i="22"/>
  <c r="F47" i="22"/>
  <c r="I47" i="22"/>
  <c r="C46" i="22"/>
  <c r="F46" i="22"/>
  <c r="I46" i="22"/>
  <c r="C45" i="22"/>
  <c r="F45" i="22"/>
  <c r="I45" i="22"/>
  <c r="C44" i="22"/>
  <c r="F44" i="22"/>
  <c r="I44" i="22"/>
  <c r="C43" i="22"/>
  <c r="F43" i="22"/>
  <c r="I43" i="22"/>
  <c r="C42" i="22"/>
  <c r="F42" i="22"/>
  <c r="I42" i="22"/>
  <c r="C41" i="22"/>
  <c r="F41" i="22"/>
  <c r="I41" i="22"/>
  <c r="C40" i="22"/>
  <c r="F40" i="22"/>
  <c r="I40" i="22"/>
  <c r="C39" i="22"/>
  <c r="F39" i="22"/>
  <c r="I39" i="22"/>
  <c r="C38" i="22"/>
  <c r="F38" i="22"/>
  <c r="I38" i="22"/>
  <c r="C37" i="22"/>
  <c r="F37" i="22"/>
  <c r="I37" i="22"/>
  <c r="C36" i="22"/>
  <c r="F36" i="22"/>
  <c r="I36" i="22"/>
  <c r="C35" i="22"/>
  <c r="F35" i="22"/>
  <c r="I35" i="22"/>
  <c r="C34" i="22"/>
  <c r="F34" i="22"/>
  <c r="I34" i="22"/>
  <c r="G103" i="23" l="1"/>
  <c r="X104" i="23" l="1"/>
  <c r="AI45" i="23"/>
  <c r="AD22" i="23"/>
  <c r="Y101" i="23"/>
  <c r="BB104" i="23"/>
  <c r="AZ104" i="23"/>
  <c r="AX104" i="23"/>
  <c r="AV104" i="23"/>
  <c r="AT104" i="23"/>
  <c r="AR104" i="23"/>
  <c r="AP104" i="23"/>
  <c r="AN104" i="23"/>
  <c r="AL104" i="23"/>
  <c r="AJ104" i="23"/>
  <c r="AH104" i="23"/>
  <c r="AF104" i="23"/>
  <c r="AD104" i="23"/>
  <c r="AB104" i="23"/>
  <c r="Z104" i="23"/>
  <c r="U104" i="23"/>
  <c r="T104" i="23"/>
  <c r="P104" i="23"/>
  <c r="K104" i="23"/>
  <c r="J104" i="23"/>
  <c r="G104" i="23"/>
  <c r="BC103" i="23"/>
  <c r="BA103" i="23"/>
  <c r="AY103" i="23"/>
  <c r="AW103" i="23"/>
  <c r="AU103" i="23"/>
  <c r="AS103" i="23"/>
  <c r="AQ103" i="23"/>
  <c r="AO103" i="23"/>
  <c r="AM103" i="23"/>
  <c r="AK103" i="23"/>
  <c r="AI103" i="23"/>
  <c r="AG103" i="23"/>
  <c r="AE103" i="23"/>
  <c r="AC103" i="23"/>
  <c r="AA103" i="23"/>
  <c r="Y103" i="23"/>
  <c r="U103" i="23"/>
  <c r="V103" i="23" s="1"/>
  <c r="T103" i="23"/>
  <c r="P103" i="23"/>
  <c r="J103" i="23"/>
  <c r="K103" i="23"/>
  <c r="BB102" i="23"/>
  <c r="AZ102" i="23"/>
  <c r="AX102" i="23"/>
  <c r="AV102" i="23"/>
  <c r="AT102" i="23"/>
  <c r="AR102" i="23"/>
  <c r="AP102" i="23"/>
  <c r="AN102" i="23"/>
  <c r="AL102" i="23"/>
  <c r="AJ102" i="23"/>
  <c r="AH102" i="23"/>
  <c r="AF102" i="23"/>
  <c r="AD102" i="23"/>
  <c r="AB102" i="23"/>
  <c r="Z102" i="23"/>
  <c r="X102" i="23"/>
  <c r="T102" i="23"/>
  <c r="P102" i="23"/>
  <c r="U102" i="23" s="1"/>
  <c r="V101" i="23" s="1"/>
  <c r="K102" i="23"/>
  <c r="J102" i="23"/>
  <c r="G102" i="23"/>
  <c r="BC101" i="23"/>
  <c r="BA101" i="23"/>
  <c r="AY101" i="23"/>
  <c r="AW101" i="23"/>
  <c r="AU101" i="23"/>
  <c r="AS101" i="23"/>
  <c r="AQ101" i="23"/>
  <c r="AO101" i="23"/>
  <c r="AM101" i="23"/>
  <c r="AK101" i="23"/>
  <c r="AI101" i="23"/>
  <c r="AG101" i="23"/>
  <c r="AE101" i="23"/>
  <c r="AC101" i="23"/>
  <c r="AA101" i="23"/>
  <c r="U101" i="23"/>
  <c r="T101" i="23"/>
  <c r="P101" i="23"/>
  <c r="K101" i="23"/>
  <c r="J101" i="23"/>
  <c r="G101" i="23"/>
  <c r="BB100" i="23"/>
  <c r="AZ100" i="23"/>
  <c r="AX100" i="23"/>
  <c r="AV100" i="23"/>
  <c r="AT100" i="23"/>
  <c r="AR100" i="23"/>
  <c r="AP100" i="23"/>
  <c r="AN100" i="23"/>
  <c r="AL100" i="23"/>
  <c r="AJ100" i="23"/>
  <c r="AH100" i="23"/>
  <c r="AF100" i="23"/>
  <c r="AD100" i="23"/>
  <c r="AB100" i="23"/>
  <c r="Z100" i="23"/>
  <c r="X100" i="23"/>
  <c r="T100" i="23"/>
  <c r="P100" i="23"/>
  <c r="U100" i="23" s="1"/>
  <c r="J100" i="23"/>
  <c r="G100" i="23"/>
  <c r="K100" i="23" s="1"/>
  <c r="BC99" i="23"/>
  <c r="BA99" i="23"/>
  <c r="AY99" i="23"/>
  <c r="AW99" i="23"/>
  <c r="AU99" i="23"/>
  <c r="AS99" i="23"/>
  <c r="AQ99" i="23"/>
  <c r="AO99" i="23"/>
  <c r="AM99" i="23"/>
  <c r="AK99" i="23"/>
  <c r="AI99" i="23"/>
  <c r="AG99" i="23"/>
  <c r="AE99" i="23"/>
  <c r="AC99" i="23"/>
  <c r="AA99" i="23"/>
  <c r="Y99" i="23"/>
  <c r="T99" i="23"/>
  <c r="P99" i="23"/>
  <c r="U99" i="23" s="1"/>
  <c r="V99" i="23" s="1"/>
  <c r="K99" i="23"/>
  <c r="J99" i="23"/>
  <c r="G99" i="23"/>
  <c r="BB98" i="23"/>
  <c r="AZ98" i="23"/>
  <c r="AX98" i="23"/>
  <c r="AV98" i="23"/>
  <c r="AT98" i="23"/>
  <c r="AR98" i="23"/>
  <c r="AP98" i="23"/>
  <c r="AN98" i="23"/>
  <c r="AL98" i="23"/>
  <c r="AJ98" i="23"/>
  <c r="AH98" i="23"/>
  <c r="AF98" i="23"/>
  <c r="AD98" i="23"/>
  <c r="AB98" i="23"/>
  <c r="Z98" i="23"/>
  <c r="X98" i="23"/>
  <c r="U98" i="23"/>
  <c r="T98" i="23"/>
  <c r="P98" i="23"/>
  <c r="J98" i="23"/>
  <c r="G98" i="23"/>
  <c r="K98" i="23" s="1"/>
  <c r="BC97" i="23"/>
  <c r="BA97" i="23"/>
  <c r="AY97" i="23"/>
  <c r="AW97" i="23"/>
  <c r="AU97" i="23"/>
  <c r="AS97" i="23"/>
  <c r="AQ97" i="23"/>
  <c r="AO97" i="23"/>
  <c r="AM97" i="23"/>
  <c r="AK97" i="23"/>
  <c r="AI97" i="23"/>
  <c r="AG97" i="23"/>
  <c r="AE97" i="23"/>
  <c r="AC97" i="23"/>
  <c r="AA97" i="23"/>
  <c r="Y97" i="23"/>
  <c r="T97" i="23"/>
  <c r="P97" i="23"/>
  <c r="U97" i="23" s="1"/>
  <c r="V97" i="23" s="1"/>
  <c r="J97" i="23"/>
  <c r="G97" i="23"/>
  <c r="K97" i="23" s="1"/>
  <c r="BB96" i="23"/>
  <c r="AZ96" i="23"/>
  <c r="AX96" i="23"/>
  <c r="AV96" i="23"/>
  <c r="AT96" i="23"/>
  <c r="AR96" i="23"/>
  <c r="AP96" i="23"/>
  <c r="AN96" i="23"/>
  <c r="AL96" i="23"/>
  <c r="AJ96" i="23"/>
  <c r="AH96" i="23"/>
  <c r="AF96" i="23"/>
  <c r="AD96" i="23"/>
  <c r="AB96" i="23"/>
  <c r="Z96" i="23"/>
  <c r="X96" i="23"/>
  <c r="U96" i="23"/>
  <c r="T96" i="23"/>
  <c r="P96" i="23"/>
  <c r="J96" i="23"/>
  <c r="K96" i="23" s="1"/>
  <c r="G96" i="23"/>
  <c r="BC95" i="23"/>
  <c r="BA95" i="23"/>
  <c r="AY95" i="23"/>
  <c r="AW95" i="23"/>
  <c r="AU95" i="23"/>
  <c r="AS95" i="23"/>
  <c r="AQ95" i="23"/>
  <c r="AO95" i="23"/>
  <c r="AM95" i="23"/>
  <c r="AK95" i="23"/>
  <c r="AI95" i="23"/>
  <c r="AG95" i="23"/>
  <c r="AE95" i="23"/>
  <c r="AC95" i="23"/>
  <c r="AA95" i="23"/>
  <c r="Y95" i="23"/>
  <c r="T95" i="23"/>
  <c r="U95" i="23" s="1"/>
  <c r="V95" i="23" s="1"/>
  <c r="P95" i="23"/>
  <c r="J95" i="23"/>
  <c r="G95" i="23"/>
  <c r="K95" i="23" s="1"/>
  <c r="BB94" i="23"/>
  <c r="AZ94" i="23"/>
  <c r="AX94" i="23"/>
  <c r="AV94" i="23"/>
  <c r="AT94" i="23"/>
  <c r="AR94" i="23"/>
  <c r="AP94" i="23"/>
  <c r="AN94" i="23"/>
  <c r="AL94" i="23"/>
  <c r="AJ94" i="23"/>
  <c r="AH94" i="23"/>
  <c r="AF94" i="23"/>
  <c r="AD94" i="23"/>
  <c r="AB94" i="23"/>
  <c r="Z94" i="23"/>
  <c r="X94" i="23"/>
  <c r="T94" i="23"/>
  <c r="P94" i="23"/>
  <c r="U94" i="23" s="1"/>
  <c r="K94" i="23"/>
  <c r="J94" i="23"/>
  <c r="G94" i="23"/>
  <c r="BC93" i="23"/>
  <c r="BA93" i="23"/>
  <c r="AY93" i="23"/>
  <c r="AW93" i="23"/>
  <c r="AU93" i="23"/>
  <c r="AS93" i="23"/>
  <c r="AQ93" i="23"/>
  <c r="AO93" i="23"/>
  <c r="AM93" i="23"/>
  <c r="AK93" i="23"/>
  <c r="AI93" i="23"/>
  <c r="AG93" i="23"/>
  <c r="AE93" i="23"/>
  <c r="AC93" i="23"/>
  <c r="AA93" i="23"/>
  <c r="Y93" i="23"/>
  <c r="U93" i="23"/>
  <c r="V93" i="23" s="1"/>
  <c r="T93" i="23"/>
  <c r="P93" i="23"/>
  <c r="J93" i="23"/>
  <c r="K93" i="23" s="1"/>
  <c r="G93" i="23"/>
  <c r="BB92" i="23"/>
  <c r="AZ92" i="23"/>
  <c r="AX92" i="23"/>
  <c r="AV92" i="23"/>
  <c r="AT92" i="23"/>
  <c r="AR92" i="23"/>
  <c r="AP92" i="23"/>
  <c r="AN92" i="23"/>
  <c r="AL92" i="23"/>
  <c r="AJ92" i="23"/>
  <c r="AH92" i="23"/>
  <c r="AF92" i="23"/>
  <c r="AD92" i="23"/>
  <c r="AB92" i="23"/>
  <c r="Z92" i="23"/>
  <c r="X92" i="23"/>
  <c r="T92" i="23"/>
  <c r="P92" i="23"/>
  <c r="U92" i="23" s="1"/>
  <c r="J92" i="23"/>
  <c r="G92" i="23"/>
  <c r="K92" i="23" s="1"/>
  <c r="BC91" i="23"/>
  <c r="BA91" i="23"/>
  <c r="AY91" i="23"/>
  <c r="AW91" i="23"/>
  <c r="AU91" i="23"/>
  <c r="AS91" i="23"/>
  <c r="AQ91" i="23"/>
  <c r="AO91" i="23"/>
  <c r="AM91" i="23"/>
  <c r="AK91" i="23"/>
  <c r="AI91" i="23"/>
  <c r="AG91" i="23"/>
  <c r="AE91" i="23"/>
  <c r="AC91" i="23"/>
  <c r="AA91" i="23"/>
  <c r="Y91" i="23"/>
  <c r="T91" i="23"/>
  <c r="P91" i="23"/>
  <c r="U91" i="23" s="1"/>
  <c r="V91" i="23" s="1"/>
  <c r="K91" i="23"/>
  <c r="J91" i="23"/>
  <c r="G91" i="23"/>
  <c r="BB90" i="23"/>
  <c r="AZ90" i="23"/>
  <c r="AX90" i="23"/>
  <c r="AV90" i="23"/>
  <c r="AT90" i="23"/>
  <c r="AR90" i="23"/>
  <c r="AP90" i="23"/>
  <c r="AN90" i="23"/>
  <c r="AL90" i="23"/>
  <c r="AJ90" i="23"/>
  <c r="AH90" i="23"/>
  <c r="AF90" i="23"/>
  <c r="AD90" i="23"/>
  <c r="AB90" i="23"/>
  <c r="Z90" i="23"/>
  <c r="X90" i="23"/>
  <c r="T90" i="23"/>
  <c r="P90" i="23"/>
  <c r="U90" i="23" s="1"/>
  <c r="J90" i="23"/>
  <c r="G90" i="23"/>
  <c r="K90" i="23" s="1"/>
  <c r="BC89" i="23"/>
  <c r="BA89" i="23"/>
  <c r="AY89" i="23"/>
  <c r="AW89" i="23"/>
  <c r="AU89" i="23"/>
  <c r="AS89" i="23"/>
  <c r="AQ89" i="23"/>
  <c r="AO89" i="23"/>
  <c r="AM89" i="23"/>
  <c r="AK89" i="23"/>
  <c r="AI89" i="23"/>
  <c r="AG89" i="23"/>
  <c r="AE89" i="23"/>
  <c r="AC89" i="23"/>
  <c r="AA89" i="23"/>
  <c r="Y89" i="23"/>
  <c r="T89" i="23"/>
  <c r="P89" i="23"/>
  <c r="U89" i="23" s="1"/>
  <c r="V89" i="23" s="1"/>
  <c r="J89" i="23"/>
  <c r="G89" i="23"/>
  <c r="K89" i="23" s="1"/>
  <c r="BB88" i="23"/>
  <c r="AZ88" i="23"/>
  <c r="AX88" i="23"/>
  <c r="AV88" i="23"/>
  <c r="AT88" i="23"/>
  <c r="AR88" i="23"/>
  <c r="AP88" i="23"/>
  <c r="AN88" i="23"/>
  <c r="AL88" i="23"/>
  <c r="AJ88" i="23"/>
  <c r="AH88" i="23"/>
  <c r="AF88" i="23"/>
  <c r="AD88" i="23"/>
  <c r="AB88" i="23"/>
  <c r="Z88" i="23"/>
  <c r="X88" i="23"/>
  <c r="U88" i="23"/>
  <c r="T88" i="23"/>
  <c r="P88" i="23"/>
  <c r="J88" i="23"/>
  <c r="K88" i="23" s="1"/>
  <c r="G88" i="23"/>
  <c r="BC87" i="23"/>
  <c r="BA87" i="23"/>
  <c r="AY87" i="23"/>
  <c r="AW87" i="23"/>
  <c r="AU87" i="23"/>
  <c r="AS87" i="23"/>
  <c r="AQ87" i="23"/>
  <c r="AO87" i="23"/>
  <c r="AM87" i="23"/>
  <c r="AK87" i="23"/>
  <c r="AI87" i="23"/>
  <c r="AG87" i="23"/>
  <c r="AE87" i="23"/>
  <c r="AC87" i="23"/>
  <c r="AA87" i="23"/>
  <c r="Y87" i="23"/>
  <c r="T87" i="23"/>
  <c r="P87" i="23"/>
  <c r="U87" i="23" s="1"/>
  <c r="V87" i="23" s="1"/>
  <c r="J87" i="23"/>
  <c r="G87" i="23"/>
  <c r="K87" i="23" s="1"/>
  <c r="BB86" i="23"/>
  <c r="AZ86" i="23"/>
  <c r="AX86" i="23"/>
  <c r="AV86" i="23"/>
  <c r="AT86" i="23"/>
  <c r="AR86" i="23"/>
  <c r="AP86" i="23"/>
  <c r="AN86" i="23"/>
  <c r="AL86" i="23"/>
  <c r="AJ86" i="23"/>
  <c r="AH86" i="23"/>
  <c r="AF86" i="23"/>
  <c r="AD86" i="23"/>
  <c r="AB86" i="23"/>
  <c r="Z86" i="23"/>
  <c r="X86" i="23"/>
  <c r="T86" i="23"/>
  <c r="P86" i="23"/>
  <c r="U86" i="23" s="1"/>
  <c r="K86" i="23"/>
  <c r="J86" i="23"/>
  <c r="G86" i="23"/>
  <c r="BC85" i="23"/>
  <c r="BA85" i="23"/>
  <c r="AY85" i="23"/>
  <c r="AW85" i="23"/>
  <c r="AU85" i="23"/>
  <c r="AS85" i="23"/>
  <c r="AQ85" i="23"/>
  <c r="AO85" i="23"/>
  <c r="AM85" i="23"/>
  <c r="AK85" i="23"/>
  <c r="AI85" i="23"/>
  <c r="AG85" i="23"/>
  <c r="AE85" i="23"/>
  <c r="AC85" i="23"/>
  <c r="AA85" i="23"/>
  <c r="Y85" i="23"/>
  <c r="T85" i="23"/>
  <c r="P85" i="23"/>
  <c r="U85" i="23" s="1"/>
  <c r="J85" i="23"/>
  <c r="K85" i="23" s="1"/>
  <c r="G85" i="23"/>
  <c r="BB84" i="23"/>
  <c r="AZ84" i="23"/>
  <c r="AX84" i="23"/>
  <c r="AV84" i="23"/>
  <c r="AT84" i="23"/>
  <c r="AR84" i="23"/>
  <c r="AP84" i="23"/>
  <c r="AN84" i="23"/>
  <c r="AL84" i="23"/>
  <c r="AJ84" i="23"/>
  <c r="AH84" i="23"/>
  <c r="AF84" i="23"/>
  <c r="AD84" i="23"/>
  <c r="AB84" i="23"/>
  <c r="Z84" i="23"/>
  <c r="X84" i="23"/>
  <c r="T84" i="23"/>
  <c r="P84" i="23"/>
  <c r="U84" i="23" s="1"/>
  <c r="J84" i="23"/>
  <c r="G84" i="23"/>
  <c r="K84" i="23" s="1"/>
  <c r="BC83" i="23"/>
  <c r="BA83" i="23"/>
  <c r="AY83" i="23"/>
  <c r="AW83" i="23"/>
  <c r="AU83" i="23"/>
  <c r="AS83" i="23"/>
  <c r="AQ83" i="23"/>
  <c r="AO83" i="23"/>
  <c r="AM83" i="23"/>
  <c r="AK83" i="23"/>
  <c r="AI83" i="23"/>
  <c r="AG83" i="23"/>
  <c r="AE83" i="23"/>
  <c r="AC83" i="23"/>
  <c r="AA83" i="23"/>
  <c r="Y83" i="23"/>
  <c r="T83" i="23"/>
  <c r="P83" i="23"/>
  <c r="U83" i="23" s="1"/>
  <c r="V83" i="23" s="1"/>
  <c r="K83" i="23"/>
  <c r="J83" i="23"/>
  <c r="G83" i="23"/>
  <c r="BB82" i="23"/>
  <c r="AZ82" i="23"/>
  <c r="AX82" i="23"/>
  <c r="AV82" i="23"/>
  <c r="AT82" i="23"/>
  <c r="AR82" i="23"/>
  <c r="AP82" i="23"/>
  <c r="AN82" i="23"/>
  <c r="AL82" i="23"/>
  <c r="AJ82" i="23"/>
  <c r="AH82" i="23"/>
  <c r="AF82" i="23"/>
  <c r="AD82" i="23"/>
  <c r="AB82" i="23"/>
  <c r="Z82" i="23"/>
  <c r="X82" i="23"/>
  <c r="T82" i="23"/>
  <c r="U82" i="23" s="1"/>
  <c r="P82" i="23"/>
  <c r="J82" i="23"/>
  <c r="G82" i="23"/>
  <c r="K82" i="23" s="1"/>
  <c r="BC81" i="23"/>
  <c r="BA81" i="23"/>
  <c r="AY81" i="23"/>
  <c r="AW81" i="23"/>
  <c r="AU81" i="23"/>
  <c r="AS81" i="23"/>
  <c r="AQ81" i="23"/>
  <c r="AO81" i="23"/>
  <c r="AM81" i="23"/>
  <c r="AK81" i="23"/>
  <c r="AI81" i="23"/>
  <c r="AG81" i="23"/>
  <c r="AE81" i="23"/>
  <c r="AC81" i="23"/>
  <c r="AA81" i="23"/>
  <c r="Y81" i="23"/>
  <c r="T81" i="23"/>
  <c r="P81" i="23"/>
  <c r="U81" i="23" s="1"/>
  <c r="V81" i="23" s="1"/>
  <c r="J81" i="23"/>
  <c r="G81" i="23"/>
  <c r="K81" i="23" s="1"/>
  <c r="BB80" i="23"/>
  <c r="AZ80" i="23"/>
  <c r="AX80" i="23"/>
  <c r="AV80" i="23"/>
  <c r="AT80" i="23"/>
  <c r="AR80" i="23"/>
  <c r="AP80" i="23"/>
  <c r="AN80" i="23"/>
  <c r="AL80" i="23"/>
  <c r="AJ80" i="23"/>
  <c r="AH80" i="23"/>
  <c r="AF80" i="23"/>
  <c r="AD80" i="23"/>
  <c r="AB80" i="23"/>
  <c r="Z80" i="23"/>
  <c r="X80" i="23"/>
  <c r="U80" i="23"/>
  <c r="T80" i="23"/>
  <c r="P80" i="23"/>
  <c r="J80" i="23"/>
  <c r="K80" i="23" s="1"/>
  <c r="G80" i="23"/>
  <c r="BC79" i="23"/>
  <c r="BA79" i="23"/>
  <c r="AY79" i="23"/>
  <c r="AW79" i="23"/>
  <c r="AU79" i="23"/>
  <c r="AS79" i="23"/>
  <c r="AQ79" i="23"/>
  <c r="AO79" i="23"/>
  <c r="AM79" i="23"/>
  <c r="AK79" i="23"/>
  <c r="AI79" i="23"/>
  <c r="AG79" i="23"/>
  <c r="AE79" i="23"/>
  <c r="AC79" i="23"/>
  <c r="AA79" i="23"/>
  <c r="Y79" i="23"/>
  <c r="U79" i="23"/>
  <c r="V79" i="23" s="1"/>
  <c r="T79" i="23"/>
  <c r="P79" i="23"/>
  <c r="J79" i="23"/>
  <c r="G79" i="23"/>
  <c r="K79" i="23" s="1"/>
  <c r="BB78" i="23"/>
  <c r="AZ78" i="23"/>
  <c r="AX78" i="23"/>
  <c r="AV78" i="23"/>
  <c r="AT78" i="23"/>
  <c r="AR78" i="23"/>
  <c r="AP78" i="23"/>
  <c r="AN78" i="23"/>
  <c r="AL78" i="23"/>
  <c r="AJ78" i="23"/>
  <c r="AH78" i="23"/>
  <c r="AF78" i="23"/>
  <c r="AD78" i="23"/>
  <c r="AB78" i="23"/>
  <c r="Z78" i="23"/>
  <c r="X78" i="23"/>
  <c r="T78" i="23"/>
  <c r="P78" i="23"/>
  <c r="U78" i="23" s="1"/>
  <c r="J78" i="23"/>
  <c r="K78" i="23" s="1"/>
  <c r="G78" i="23"/>
  <c r="BC77" i="23"/>
  <c r="BA77" i="23"/>
  <c r="AY77" i="23"/>
  <c r="AW77" i="23"/>
  <c r="AU77" i="23"/>
  <c r="AS77" i="23"/>
  <c r="AQ77" i="23"/>
  <c r="AO77" i="23"/>
  <c r="AM77" i="23"/>
  <c r="AK77" i="23"/>
  <c r="AI77" i="23"/>
  <c r="AG77" i="23"/>
  <c r="AE77" i="23"/>
  <c r="AC77" i="23"/>
  <c r="AA77" i="23"/>
  <c r="Y77" i="23"/>
  <c r="T77" i="23"/>
  <c r="P77" i="23"/>
  <c r="U77" i="23" s="1"/>
  <c r="V77" i="23" s="1"/>
  <c r="K77" i="23"/>
  <c r="J77" i="23"/>
  <c r="G77" i="23"/>
  <c r="BB76" i="23"/>
  <c r="AZ76" i="23"/>
  <c r="AX76" i="23"/>
  <c r="AV76" i="23"/>
  <c r="AT76" i="23"/>
  <c r="AR76" i="23"/>
  <c r="AP76" i="23"/>
  <c r="AN76" i="23"/>
  <c r="AL76" i="23"/>
  <c r="AJ76" i="23"/>
  <c r="AH76" i="23"/>
  <c r="AF76" i="23"/>
  <c r="AD76" i="23"/>
  <c r="AB76" i="23"/>
  <c r="Z76" i="23"/>
  <c r="X76" i="23"/>
  <c r="T76" i="23"/>
  <c r="P76" i="23"/>
  <c r="U76" i="23" s="1"/>
  <c r="J76" i="23"/>
  <c r="G76" i="23"/>
  <c r="K76" i="23" s="1"/>
  <c r="BC75" i="23"/>
  <c r="BA75" i="23"/>
  <c r="AY75" i="23"/>
  <c r="AW75" i="23"/>
  <c r="AU75" i="23"/>
  <c r="AS75" i="23"/>
  <c r="AQ75" i="23"/>
  <c r="AO75" i="23"/>
  <c r="AM75" i="23"/>
  <c r="AK75" i="23"/>
  <c r="AI75" i="23"/>
  <c r="AG75" i="23"/>
  <c r="AE75" i="23"/>
  <c r="AC75" i="23"/>
  <c r="AA75" i="23"/>
  <c r="Y75" i="23"/>
  <c r="T75" i="23"/>
  <c r="P75" i="23"/>
  <c r="U75" i="23" s="1"/>
  <c r="V75" i="23" s="1"/>
  <c r="K75" i="23"/>
  <c r="J75" i="23"/>
  <c r="G75" i="23"/>
  <c r="BB74" i="23"/>
  <c r="AZ74" i="23"/>
  <c r="AX74" i="23"/>
  <c r="AV74" i="23"/>
  <c r="AT74" i="23"/>
  <c r="AR74" i="23"/>
  <c r="AP74" i="23"/>
  <c r="AN74" i="23"/>
  <c r="AL74" i="23"/>
  <c r="AJ74" i="23"/>
  <c r="AH74" i="23"/>
  <c r="AF74" i="23"/>
  <c r="AD74" i="23"/>
  <c r="AB74" i="23"/>
  <c r="Z74" i="23"/>
  <c r="X74" i="23"/>
  <c r="T74" i="23"/>
  <c r="U74" i="23" s="1"/>
  <c r="P74" i="23"/>
  <c r="J74" i="23"/>
  <c r="G74" i="23"/>
  <c r="K74" i="23" s="1"/>
  <c r="BC73" i="23"/>
  <c r="BA73" i="23"/>
  <c r="AY73" i="23"/>
  <c r="AW73" i="23"/>
  <c r="AU73" i="23"/>
  <c r="AS73" i="23"/>
  <c r="AQ73" i="23"/>
  <c r="AO73" i="23"/>
  <c r="AM73" i="23"/>
  <c r="AK73" i="23"/>
  <c r="AI73" i="23"/>
  <c r="AG73" i="23"/>
  <c r="AE73" i="23"/>
  <c r="AC73" i="23"/>
  <c r="AA73" i="23"/>
  <c r="Y73" i="23"/>
  <c r="T73" i="23"/>
  <c r="P73" i="23"/>
  <c r="U73" i="23" s="1"/>
  <c r="V73" i="23" s="1"/>
  <c r="K73" i="23"/>
  <c r="J73" i="23"/>
  <c r="G73" i="23"/>
  <c r="BB72" i="23"/>
  <c r="AZ72" i="23"/>
  <c r="AX72" i="23"/>
  <c r="AV72" i="23"/>
  <c r="AT72" i="23"/>
  <c r="AR72" i="23"/>
  <c r="AP72" i="23"/>
  <c r="AN72" i="23"/>
  <c r="AL72" i="23"/>
  <c r="AJ72" i="23"/>
  <c r="AH72" i="23"/>
  <c r="AF72" i="23"/>
  <c r="AD72" i="23"/>
  <c r="AB72" i="23"/>
  <c r="Z72" i="23"/>
  <c r="X72" i="23"/>
  <c r="T72" i="23"/>
  <c r="U72" i="23" s="1"/>
  <c r="P72" i="23"/>
  <c r="J72" i="23"/>
  <c r="G72" i="23"/>
  <c r="K72" i="23" s="1"/>
  <c r="BC71" i="23"/>
  <c r="BA71" i="23"/>
  <c r="AY71" i="23"/>
  <c r="AW71" i="23"/>
  <c r="AU71" i="23"/>
  <c r="AS71" i="23"/>
  <c r="AQ71" i="23"/>
  <c r="AO71" i="23"/>
  <c r="AM71" i="23"/>
  <c r="AK71" i="23"/>
  <c r="AI71" i="23"/>
  <c r="AG71" i="23"/>
  <c r="AE71" i="23"/>
  <c r="AC71" i="23"/>
  <c r="AA71" i="23"/>
  <c r="Y71" i="23"/>
  <c r="T71" i="23"/>
  <c r="P71" i="23"/>
  <c r="U71" i="23" s="1"/>
  <c r="V71" i="23" s="1"/>
  <c r="J71" i="23"/>
  <c r="G71" i="23"/>
  <c r="K71" i="23" s="1"/>
  <c r="BB70" i="23"/>
  <c r="AZ70" i="23"/>
  <c r="AX70" i="23"/>
  <c r="AV70" i="23"/>
  <c r="AT70" i="23"/>
  <c r="AR70" i="23"/>
  <c r="AP70" i="23"/>
  <c r="AN70" i="23"/>
  <c r="AL70" i="23"/>
  <c r="AJ70" i="23"/>
  <c r="AH70" i="23"/>
  <c r="AF70" i="23"/>
  <c r="AD70" i="23"/>
  <c r="AB70" i="23"/>
  <c r="Z70" i="23"/>
  <c r="X70" i="23"/>
  <c r="U70" i="23"/>
  <c r="T70" i="23"/>
  <c r="P70" i="23"/>
  <c r="J70" i="23"/>
  <c r="K70" i="23" s="1"/>
  <c r="G70" i="23"/>
  <c r="BC69" i="23"/>
  <c r="BA69" i="23"/>
  <c r="AY69" i="23"/>
  <c r="AW69" i="23"/>
  <c r="AU69" i="23"/>
  <c r="AS69" i="23"/>
  <c r="AQ69" i="23"/>
  <c r="AO69" i="23"/>
  <c r="AM69" i="23"/>
  <c r="AK69" i="23"/>
  <c r="AI69" i="23"/>
  <c r="AG69" i="23"/>
  <c r="AE69" i="23"/>
  <c r="AC69" i="23"/>
  <c r="AA69" i="23"/>
  <c r="Y69" i="23"/>
  <c r="T69" i="23"/>
  <c r="U69" i="23" s="1"/>
  <c r="V69" i="23" s="1"/>
  <c r="P69" i="23"/>
  <c r="J69" i="23"/>
  <c r="G69" i="23"/>
  <c r="K69" i="23" s="1"/>
  <c r="BB68" i="23"/>
  <c r="AZ68" i="23"/>
  <c r="AX68" i="23"/>
  <c r="AV68" i="23"/>
  <c r="AT68" i="23"/>
  <c r="AR68" i="23"/>
  <c r="AP68" i="23"/>
  <c r="AN68" i="23"/>
  <c r="AL68" i="23"/>
  <c r="AJ68" i="23"/>
  <c r="AH68" i="23"/>
  <c r="AF68" i="23"/>
  <c r="AD68" i="23"/>
  <c r="AB68" i="23"/>
  <c r="Z68" i="23"/>
  <c r="X68" i="23"/>
  <c r="T68" i="23"/>
  <c r="P68" i="23"/>
  <c r="U68" i="23" s="1"/>
  <c r="J68" i="23"/>
  <c r="G68" i="23"/>
  <c r="K68" i="23" s="1"/>
  <c r="BC67" i="23"/>
  <c r="BA67" i="23"/>
  <c r="AY67" i="23"/>
  <c r="AW67" i="23"/>
  <c r="AU67" i="23"/>
  <c r="AS67" i="23"/>
  <c r="AQ67" i="23"/>
  <c r="AO67" i="23"/>
  <c r="AM67" i="23"/>
  <c r="AK67" i="23"/>
  <c r="AI67" i="23"/>
  <c r="AG67" i="23"/>
  <c r="AE67" i="23"/>
  <c r="AC67" i="23"/>
  <c r="AA67" i="23"/>
  <c r="Y67" i="23"/>
  <c r="T67" i="23"/>
  <c r="P67" i="23"/>
  <c r="U67" i="23" s="1"/>
  <c r="V67" i="23" s="1"/>
  <c r="K67" i="23"/>
  <c r="J67" i="23"/>
  <c r="G67" i="23"/>
  <c r="BB66" i="23"/>
  <c r="AZ66" i="23"/>
  <c r="AX66" i="23"/>
  <c r="AV66" i="23"/>
  <c r="AT66" i="23"/>
  <c r="AR66" i="23"/>
  <c r="AP66" i="23"/>
  <c r="AN66" i="23"/>
  <c r="AL66" i="23"/>
  <c r="AJ66" i="23"/>
  <c r="AH66" i="23"/>
  <c r="AF66" i="23"/>
  <c r="AD66" i="23"/>
  <c r="AB66" i="23"/>
  <c r="Z66" i="23"/>
  <c r="X66" i="23"/>
  <c r="U66" i="23"/>
  <c r="T66" i="23"/>
  <c r="P66" i="23"/>
  <c r="J66" i="23"/>
  <c r="G66" i="23"/>
  <c r="K66" i="23" s="1"/>
  <c r="BC65" i="23"/>
  <c r="BA65" i="23"/>
  <c r="AY65" i="23"/>
  <c r="AW65" i="23"/>
  <c r="AU65" i="23"/>
  <c r="AS65" i="23"/>
  <c r="AQ65" i="23"/>
  <c r="AO65" i="23"/>
  <c r="AM65" i="23"/>
  <c r="AK65" i="23"/>
  <c r="AI65" i="23"/>
  <c r="AG65" i="23"/>
  <c r="AE65" i="23"/>
  <c r="AC65" i="23"/>
  <c r="AA65" i="23"/>
  <c r="Y65" i="23"/>
  <c r="T65" i="23"/>
  <c r="P65" i="23"/>
  <c r="U65" i="23" s="1"/>
  <c r="V65" i="23" s="1"/>
  <c r="J65" i="23"/>
  <c r="G65" i="23"/>
  <c r="K65" i="23" s="1"/>
  <c r="BB64" i="23"/>
  <c r="AZ64" i="23"/>
  <c r="AX64" i="23"/>
  <c r="AV64" i="23"/>
  <c r="AT64" i="23"/>
  <c r="AR64" i="23"/>
  <c r="AP64" i="23"/>
  <c r="AN64" i="23"/>
  <c r="AL64" i="23"/>
  <c r="AJ64" i="23"/>
  <c r="AH64" i="23"/>
  <c r="AF64" i="23"/>
  <c r="AD64" i="23"/>
  <c r="AB64" i="23"/>
  <c r="Z64" i="23"/>
  <c r="X64" i="23"/>
  <c r="U64" i="23"/>
  <c r="T64" i="23"/>
  <c r="P64" i="23"/>
  <c r="K64" i="23"/>
  <c r="J64" i="23"/>
  <c r="G64" i="23"/>
  <c r="BC63" i="23"/>
  <c r="BA63" i="23"/>
  <c r="AY63" i="23"/>
  <c r="AW63" i="23"/>
  <c r="AU63" i="23"/>
  <c r="AS63" i="23"/>
  <c r="AQ63" i="23"/>
  <c r="AO63" i="23"/>
  <c r="AM63" i="23"/>
  <c r="AK63" i="23"/>
  <c r="AI63" i="23"/>
  <c r="AG63" i="23"/>
  <c r="AE63" i="23"/>
  <c r="AC63" i="23"/>
  <c r="AA63" i="23"/>
  <c r="Y63" i="23"/>
  <c r="U63" i="23"/>
  <c r="V63" i="23" s="1"/>
  <c r="T63" i="23"/>
  <c r="P63" i="23"/>
  <c r="J63" i="23"/>
  <c r="G63" i="23"/>
  <c r="K63" i="23" s="1"/>
  <c r="BB62" i="23"/>
  <c r="AZ62" i="23"/>
  <c r="AX62" i="23"/>
  <c r="AV62" i="23"/>
  <c r="AT62" i="23"/>
  <c r="AR62" i="23"/>
  <c r="AP62" i="23"/>
  <c r="AN62" i="23"/>
  <c r="AL62" i="23"/>
  <c r="AJ62" i="23"/>
  <c r="AH62" i="23"/>
  <c r="AF62" i="23"/>
  <c r="AD62" i="23"/>
  <c r="AB62" i="23"/>
  <c r="Z62" i="23"/>
  <c r="X62" i="23"/>
  <c r="T62" i="23"/>
  <c r="P62" i="23"/>
  <c r="U62" i="23" s="1"/>
  <c r="J62" i="23"/>
  <c r="G62" i="23"/>
  <c r="K62" i="23" s="1"/>
  <c r="BC61" i="23"/>
  <c r="BA61" i="23"/>
  <c r="AY61" i="23"/>
  <c r="AW61" i="23"/>
  <c r="AU61" i="23"/>
  <c r="AS61" i="23"/>
  <c r="AQ61" i="23"/>
  <c r="AO61" i="23"/>
  <c r="AM61" i="23"/>
  <c r="AK61" i="23"/>
  <c r="AI61" i="23"/>
  <c r="AG61" i="23"/>
  <c r="AE61" i="23"/>
  <c r="AC61" i="23"/>
  <c r="AA61" i="23"/>
  <c r="Y61" i="23"/>
  <c r="T61" i="23"/>
  <c r="P61" i="23"/>
  <c r="U61" i="23" s="1"/>
  <c r="V61" i="23" s="1"/>
  <c r="K61" i="23"/>
  <c r="J61" i="23"/>
  <c r="G61" i="23"/>
  <c r="BB60" i="23"/>
  <c r="AZ60" i="23"/>
  <c r="AX60" i="23"/>
  <c r="AV60" i="23"/>
  <c r="AT60" i="23"/>
  <c r="AR60" i="23"/>
  <c r="AP60" i="23"/>
  <c r="AN60" i="23"/>
  <c r="AL60" i="23"/>
  <c r="AJ60" i="23"/>
  <c r="AH60" i="23"/>
  <c r="AF60" i="23"/>
  <c r="AD60" i="23"/>
  <c r="AB60" i="23"/>
  <c r="Z60" i="23"/>
  <c r="X60" i="23"/>
  <c r="T60" i="23"/>
  <c r="P60" i="23"/>
  <c r="U60" i="23" s="1"/>
  <c r="V59" i="23" s="1"/>
  <c r="K60" i="23"/>
  <c r="J60" i="23"/>
  <c r="G60" i="23"/>
  <c r="BC59" i="23"/>
  <c r="BA59" i="23"/>
  <c r="AY59" i="23"/>
  <c r="AW59" i="23"/>
  <c r="AU59" i="23"/>
  <c r="AS59" i="23"/>
  <c r="AQ59" i="23"/>
  <c r="AO59" i="23"/>
  <c r="AM59" i="23"/>
  <c r="AK59" i="23"/>
  <c r="AI59" i="23"/>
  <c r="AG59" i="23"/>
  <c r="AE59" i="23"/>
  <c r="AC59" i="23"/>
  <c r="AA59" i="23"/>
  <c r="Y59" i="23"/>
  <c r="U59" i="23"/>
  <c r="T59" i="23"/>
  <c r="P59" i="23"/>
  <c r="K59" i="23"/>
  <c r="J59" i="23"/>
  <c r="G59" i="23"/>
  <c r="BB58" i="23"/>
  <c r="AZ58" i="23"/>
  <c r="AX58" i="23"/>
  <c r="AV58" i="23"/>
  <c r="AT58" i="23"/>
  <c r="AR58" i="23"/>
  <c r="AP58" i="23"/>
  <c r="AN58" i="23"/>
  <c r="AL58" i="23"/>
  <c r="AJ58" i="23"/>
  <c r="AH58" i="23"/>
  <c r="AF58" i="23"/>
  <c r="AD58" i="23"/>
  <c r="AB58" i="23"/>
  <c r="Z58" i="23"/>
  <c r="X58" i="23"/>
  <c r="T58" i="23"/>
  <c r="P58" i="23"/>
  <c r="U58" i="23" s="1"/>
  <c r="J58" i="23"/>
  <c r="G58" i="23"/>
  <c r="K58" i="23" s="1"/>
  <c r="BC57" i="23"/>
  <c r="BA57" i="23"/>
  <c r="AY57" i="23"/>
  <c r="AW57" i="23"/>
  <c r="AU57" i="23"/>
  <c r="AS57" i="23"/>
  <c r="AQ57" i="23"/>
  <c r="AO57" i="23"/>
  <c r="AM57" i="23"/>
  <c r="AK57" i="23"/>
  <c r="AI57" i="23"/>
  <c r="AG57" i="23"/>
  <c r="AE57" i="23"/>
  <c r="AC57" i="23"/>
  <c r="AA57" i="23"/>
  <c r="Y57" i="23"/>
  <c r="T57" i="23"/>
  <c r="P57" i="23"/>
  <c r="U57" i="23" s="1"/>
  <c r="V57" i="23" s="1"/>
  <c r="K57" i="23"/>
  <c r="J57" i="23"/>
  <c r="G57" i="23"/>
  <c r="BB56" i="23"/>
  <c r="AZ56" i="23"/>
  <c r="AX56" i="23"/>
  <c r="AV56" i="23"/>
  <c r="AT56" i="23"/>
  <c r="AR56" i="23"/>
  <c r="AP56" i="23"/>
  <c r="AN56" i="23"/>
  <c r="AL56" i="23"/>
  <c r="AJ56" i="23"/>
  <c r="AH56" i="23"/>
  <c r="AF56" i="23"/>
  <c r="AD56" i="23"/>
  <c r="AB56" i="23"/>
  <c r="Z56" i="23"/>
  <c r="X56" i="23"/>
  <c r="U56" i="23"/>
  <c r="T56" i="23"/>
  <c r="P56" i="23"/>
  <c r="J56" i="23"/>
  <c r="G56" i="23"/>
  <c r="K56" i="23" s="1"/>
  <c r="BC55" i="23"/>
  <c r="BA55" i="23"/>
  <c r="AY55" i="23"/>
  <c r="AW55" i="23"/>
  <c r="AU55" i="23"/>
  <c r="AS55" i="23"/>
  <c r="AQ55" i="23"/>
  <c r="AO55" i="23"/>
  <c r="AM55" i="23"/>
  <c r="AK55" i="23"/>
  <c r="AI55" i="23"/>
  <c r="AG55" i="23"/>
  <c r="AE55" i="23"/>
  <c r="AC55" i="23"/>
  <c r="AA55" i="23"/>
  <c r="Y55" i="23"/>
  <c r="T55" i="23"/>
  <c r="P55" i="23"/>
  <c r="U55" i="23" s="1"/>
  <c r="V55" i="23" s="1"/>
  <c r="J55" i="23"/>
  <c r="G55" i="23"/>
  <c r="K55" i="23" s="1"/>
  <c r="X50" i="23"/>
  <c r="V85" i="23" l="1"/>
  <c r="R69" i="24" l="1"/>
  <c r="V69" i="24"/>
  <c r="X68" i="24"/>
  <c r="W68" i="24"/>
  <c r="D76" i="24" l="1"/>
  <c r="K72" i="24"/>
  <c r="R77" i="24"/>
  <c r="Y75" i="24"/>
  <c r="X75" i="24"/>
  <c r="W75" i="24"/>
  <c r="V75" i="24"/>
  <c r="U73" i="24"/>
  <c r="T73" i="24"/>
  <c r="S73" i="24"/>
  <c r="R74" i="24"/>
  <c r="S70" i="24"/>
  <c r="T70" i="24"/>
  <c r="U70" i="24"/>
  <c r="Y72" i="24"/>
  <c r="X72" i="24"/>
  <c r="W72" i="24"/>
  <c r="V72" i="24"/>
  <c r="R71" i="24"/>
  <c r="I72" i="24" l="1"/>
  <c r="P78" i="24"/>
  <c r="AD78" i="24"/>
  <c r="AB71" i="24"/>
  <c r="Z71" i="24"/>
  <c r="L71" i="24"/>
  <c r="W65" i="24"/>
  <c r="V65" i="24"/>
  <c r="U63" i="24"/>
  <c r="S63" i="24"/>
  <c r="R64" i="24"/>
  <c r="I65" i="24"/>
  <c r="H65" i="24"/>
  <c r="S35" i="24"/>
  <c r="S43" i="24"/>
  <c r="O38" i="24"/>
  <c r="E63" i="24"/>
  <c r="D64" i="24"/>
  <c r="V62" i="24"/>
  <c r="E77" i="24"/>
  <c r="D77" i="24"/>
  <c r="X78" i="24"/>
  <c r="W78" i="24"/>
  <c r="S77" i="24"/>
  <c r="V78" i="24"/>
  <c r="U77" i="24"/>
  <c r="G77" i="24"/>
  <c r="H78" i="24"/>
  <c r="N74" i="24"/>
  <c r="L74" i="24"/>
  <c r="AB74" i="24"/>
  <c r="AC74" i="24"/>
  <c r="N71" i="24"/>
  <c r="D71" i="24"/>
  <c r="H72" i="24"/>
  <c r="H75" i="24"/>
  <c r="J72" i="24"/>
  <c r="E70" i="24"/>
  <c r="V68" i="24"/>
  <c r="H68" i="24"/>
  <c r="AA71" i="24"/>
  <c r="D74" i="24"/>
  <c r="AA74" i="24"/>
  <c r="Z74" i="24"/>
  <c r="AA43" i="24"/>
  <c r="AH39" i="13" l="1"/>
  <c r="Y58" i="24"/>
  <c r="W58" i="24"/>
  <c r="V58" i="24"/>
  <c r="U56" i="24"/>
  <c r="T56" i="24"/>
  <c r="R57" i="24"/>
  <c r="K58" i="24"/>
  <c r="J58" i="24"/>
  <c r="I58" i="24"/>
  <c r="H58" i="24"/>
  <c r="G56" i="24"/>
  <c r="F56" i="24"/>
  <c r="E56" i="24"/>
  <c r="D57" i="24"/>
  <c r="AR77" i="23"/>
  <c r="AK62" i="23"/>
  <c r="AS80" i="23"/>
  <c r="AL63" i="23"/>
  <c r="AM88" i="23"/>
  <c r="AE84" i="23"/>
  <c r="AY62" i="23"/>
  <c r="AK80" i="23"/>
  <c r="AS82" i="23"/>
  <c r="AK58" i="23"/>
  <c r="AT83" i="23"/>
  <c r="AL59" i="23"/>
  <c r="AZ67" i="23"/>
  <c r="AF75" i="23"/>
  <c r="AM58" i="23"/>
  <c r="AP55" i="23"/>
  <c r="AW70" i="23"/>
  <c r="AB57" i="23"/>
  <c r="AX71" i="23"/>
  <c r="Z55" i="23"/>
  <c r="AN59" i="23"/>
  <c r="AN93" i="23"/>
  <c r="BA76" i="23"/>
  <c r="Y92" i="23"/>
  <c r="AD63" i="23"/>
  <c r="Z61" i="23"/>
  <c r="AS100" i="23"/>
  <c r="AT63" i="23"/>
  <c r="X55" i="23"/>
  <c r="Y60" i="23"/>
  <c r="AU84" i="23"/>
  <c r="AF93" i="23"/>
  <c r="AS94" i="23"/>
  <c r="AG96" i="23"/>
  <c r="AT95" i="23"/>
  <c r="AY88" i="23"/>
  <c r="AL93" i="23"/>
  <c r="AP73" i="23"/>
  <c r="AE58" i="23"/>
  <c r="AF85" i="23"/>
  <c r="AA90" i="23"/>
  <c r="AG88" i="23"/>
  <c r="X91" i="23"/>
  <c r="AV79" i="23"/>
  <c r="X75" i="23"/>
  <c r="AT99" i="23"/>
  <c r="AC64" i="23"/>
  <c r="AG90" i="23"/>
  <c r="AA86" i="23"/>
  <c r="AH91" i="23"/>
  <c r="X87" i="23"/>
  <c r="AF101" i="23"/>
  <c r="AI68" i="23"/>
  <c r="BA74" i="23"/>
  <c r="BB101" i="23"/>
  <c r="AY104" i="23"/>
  <c r="BA64" i="23"/>
  <c r="AB87" i="23"/>
  <c r="AZ93" i="23"/>
  <c r="AN85" i="23"/>
  <c r="BB57" i="23"/>
  <c r="AO98" i="23"/>
  <c r="AH73" i="23"/>
  <c r="X69" i="23"/>
  <c r="AI76" i="23"/>
  <c r="Y72" i="23"/>
  <c r="AD77" i="23"/>
  <c r="Z99" i="23"/>
  <c r="AK86" i="23"/>
  <c r="AK94" i="23"/>
  <c r="BC102" i="23"/>
  <c r="BC92" i="23"/>
  <c r="AZ103" i="23"/>
  <c r="AO94" i="23"/>
  <c r="AL103" i="23"/>
  <c r="AV85" i="23"/>
  <c r="AD99" i="23"/>
  <c r="AZ75" i="23"/>
  <c r="AN99" i="23"/>
  <c r="AK96" i="23"/>
  <c r="AG92" i="23"/>
  <c r="AJ79" i="23"/>
  <c r="AG80" i="23"/>
  <c r="AZ65" i="23"/>
  <c r="AI100" i="23"/>
  <c r="AW88" i="23"/>
  <c r="AN81" i="23"/>
  <c r="AL75" i="23"/>
  <c r="X103" i="23"/>
  <c r="AX73" i="23"/>
  <c r="BB89" i="23"/>
  <c r="AX85" i="23"/>
  <c r="AM78" i="23"/>
  <c r="AK82" i="23"/>
  <c r="AP61" i="23"/>
  <c r="AX75" i="23"/>
  <c r="AD65" i="23"/>
  <c r="BC78" i="23"/>
  <c r="AU92" i="23"/>
  <c r="AW74" i="23"/>
  <c r="AC66" i="23"/>
  <c r="AY76" i="23"/>
  <c r="AW76" i="23"/>
  <c r="AN55" i="23"/>
  <c r="AE62" i="23"/>
  <c r="AD57" i="23"/>
  <c r="BB85" i="23"/>
  <c r="AP59" i="23"/>
  <c r="AM60" i="23"/>
  <c r="AE70" i="23"/>
  <c r="AR95" i="23"/>
  <c r="Z97" i="23"/>
  <c r="BA96" i="23"/>
  <c r="AA94" i="23"/>
  <c r="AD103" i="23"/>
  <c r="AV77" i="23"/>
  <c r="AK84" i="23"/>
  <c r="AJ83" i="23"/>
  <c r="AM104" i="23"/>
  <c r="X101" i="23"/>
  <c r="AO74" i="23"/>
  <c r="AJ57" i="23"/>
  <c r="AR81" i="23"/>
  <c r="AO96" i="23"/>
  <c r="AN73" i="23"/>
  <c r="AO78" i="23"/>
  <c r="AI62" i="23"/>
  <c r="AY98" i="23"/>
  <c r="AB101" i="23"/>
  <c r="BA102" i="23"/>
  <c r="AC104" i="23"/>
  <c r="AM96" i="23"/>
  <c r="BC72" i="23"/>
  <c r="AP81" i="23"/>
  <c r="AN65" i="23"/>
  <c r="BA94" i="23"/>
  <c r="AF95" i="23"/>
  <c r="BB95" i="23"/>
  <c r="AT93" i="23"/>
  <c r="AV87" i="23"/>
  <c r="BC90" i="23"/>
  <c r="AU74" i="23"/>
  <c r="AU66" i="23"/>
  <c r="AI90" i="23"/>
  <c r="Y86" i="23"/>
  <c r="AF91" i="23"/>
  <c r="Z87" i="23"/>
  <c r="AW72" i="23"/>
  <c r="AO76" i="23"/>
  <c r="AU94" i="23"/>
  <c r="AG86" i="23"/>
  <c r="BB71" i="23"/>
  <c r="AN87" i="23"/>
  <c r="AL99" i="23"/>
  <c r="AS98" i="23"/>
  <c r="AC72" i="23"/>
  <c r="AK90" i="23"/>
  <c r="AS68" i="23"/>
  <c r="AJ67" i="23"/>
  <c r="AF81" i="23"/>
  <c r="Z77" i="23"/>
  <c r="AG84" i="23"/>
  <c r="AA80" i="23"/>
  <c r="AD85" i="23"/>
  <c r="AH67" i="23"/>
  <c r="AH57" i="23"/>
  <c r="AN71" i="23"/>
  <c r="AF69" i="23"/>
  <c r="AE74" i="23"/>
  <c r="AG72" i="23"/>
  <c r="AB75" i="23"/>
  <c r="AE78" i="23"/>
  <c r="AZ101" i="23"/>
  <c r="AK78" i="23"/>
  <c r="AV91" i="23"/>
  <c r="BA98" i="23"/>
  <c r="BA92" i="23"/>
  <c r="BB99" i="23"/>
  <c r="AZ91" i="23"/>
  <c r="AQ100" i="23"/>
  <c r="AW86" i="23"/>
  <c r="AC102" i="23"/>
  <c r="AC98" i="23"/>
  <c r="AL95" i="23"/>
  <c r="AE60" i="23"/>
  <c r="AZ61" i="23"/>
  <c r="Z71" i="23"/>
  <c r="Y100" i="23"/>
  <c r="AV57" i="23"/>
  <c r="AI98" i="23"/>
  <c r="AR85" i="23"/>
  <c r="AO70" i="23"/>
  <c r="AS88" i="23"/>
  <c r="AN75" i="23"/>
  <c r="AP83" i="23"/>
  <c r="AO102" i="23"/>
  <c r="AY70" i="23"/>
  <c r="AY94" i="23"/>
  <c r="AS90" i="23"/>
  <c r="AL65" i="23"/>
  <c r="AT91" i="23"/>
  <c r="AM68" i="23"/>
  <c r="BC88" i="23"/>
  <c r="AB91" i="23"/>
  <c r="AV65" i="23"/>
  <c r="AT71" i="23"/>
  <c r="AS78" i="23"/>
  <c r="AP101" i="23"/>
  <c r="AA88" i="23"/>
  <c r="AB63" i="23"/>
  <c r="X83" i="23"/>
  <c r="AU64" i="23"/>
  <c r="AP103" i="23"/>
  <c r="AN91" i="23"/>
  <c r="BA78" i="23"/>
  <c r="AI96" i="23"/>
  <c r="AE96" i="23"/>
  <c r="AP69" i="23"/>
  <c r="Z81" i="23"/>
  <c r="AW66" i="23"/>
  <c r="AY58" i="23"/>
  <c r="AQ98" i="23"/>
  <c r="AA66" i="23"/>
  <c r="AF73" i="23"/>
  <c r="Y68" i="23"/>
  <c r="AG66" i="23"/>
  <c r="AL83" i="23"/>
  <c r="AY100" i="23"/>
  <c r="AI58" i="23"/>
  <c r="AO72" i="23"/>
  <c r="AV81" i="23"/>
  <c r="AD55" i="23"/>
  <c r="AS62" i="23"/>
  <c r="AJ73" i="23"/>
  <c r="AW82" i="23"/>
  <c r="AH81" i="23"/>
  <c r="X77" i="23"/>
  <c r="AI84" i="23"/>
  <c r="Y80" i="23"/>
  <c r="AW94" i="23"/>
  <c r="AF67" i="23"/>
  <c r="BC66" i="23"/>
  <c r="Z75" i="23"/>
  <c r="AH77" i="23"/>
  <c r="Y82" i="23"/>
  <c r="AI80" i="23"/>
  <c r="Z83" i="23"/>
  <c r="AE86" i="23"/>
  <c r="AF63" i="23"/>
  <c r="AQ58" i="23"/>
  <c r="Y64" i="23"/>
  <c r="AM74" i="23"/>
  <c r="Z101" i="23"/>
  <c r="AJ75" i="23"/>
  <c r="AD71" i="23"/>
  <c r="AB69" i="23"/>
  <c r="AV99" i="23"/>
  <c r="AQ74" i="23"/>
  <c r="X89" i="23"/>
  <c r="AQ72" i="23"/>
  <c r="AI66" i="23"/>
  <c r="BB87" i="23"/>
  <c r="AJ59" i="23"/>
  <c r="AN57" i="23"/>
  <c r="AA60" i="23"/>
  <c r="AT81" i="23"/>
  <c r="AH93" i="23"/>
  <c r="AH95" i="23"/>
  <c r="AK92" i="23"/>
  <c r="AA96" i="23"/>
  <c r="AJ91" i="23"/>
  <c r="AP91" i="23"/>
  <c r="AY78" i="23"/>
  <c r="AL71" i="23"/>
  <c r="AC82" i="23"/>
  <c r="AU90" i="23"/>
  <c r="AR73" i="23"/>
  <c r="AR91" i="23"/>
  <c r="AS76" i="23"/>
  <c r="AQ76" i="23"/>
  <c r="AE100" i="23"/>
  <c r="AX65" i="23"/>
  <c r="AP87" i="23"/>
  <c r="AU86" i="23"/>
  <c r="AJ61" i="23"/>
  <c r="AR87" i="23"/>
  <c r="AK64" i="23"/>
  <c r="AO100" i="23"/>
  <c r="AC92" i="23"/>
  <c r="AX61" i="23"/>
  <c r="BC104" i="23"/>
  <c r="BB69" i="23"/>
  <c r="Z69" i="23"/>
  <c r="AW92" i="23"/>
  <c r="AQ56" i="23"/>
  <c r="AK76" i="23"/>
  <c r="AO92" i="23"/>
  <c r="AP99" i="23"/>
  <c r="AR69" i="23"/>
  <c r="AI56" i="23"/>
  <c r="AS72" i="23"/>
  <c r="AO60" i="23"/>
  <c r="BB59" i="23"/>
  <c r="AJ99" i="23"/>
  <c r="AJ89" i="23"/>
  <c r="AJ97" i="23"/>
  <c r="AI102" i="23"/>
  <c r="AK100" i="23"/>
  <c r="AF103" i="23"/>
  <c r="AA102" i="23"/>
  <c r="AJ85" i="23"/>
  <c r="AQ90" i="23"/>
  <c r="AX69" i="23"/>
  <c r="AW104" i="23"/>
  <c r="BA86" i="23"/>
  <c r="AG94" i="23"/>
  <c r="Y76" i="23"/>
  <c r="AT87" i="23"/>
  <c r="AV61" i="23"/>
  <c r="AV71" i="23"/>
  <c r="AM66" i="23"/>
  <c r="AU80" i="23"/>
  <c r="AF57" i="23"/>
  <c r="AV75" i="23"/>
  <c r="AL77" i="23"/>
  <c r="AH99" i="23"/>
  <c r="AP65" i="23"/>
  <c r="AQ88" i="23"/>
  <c r="AH89" i="23"/>
  <c r="AY80" i="23"/>
  <c r="AH85" i="23"/>
  <c r="AK98" i="23"/>
  <c r="AH97" i="23"/>
  <c r="AF89" i="23"/>
  <c r="AF77" i="23"/>
  <c r="AG82" i="23"/>
  <c r="AB103" i="23"/>
  <c r="AX91" i="23"/>
  <c r="AB67" i="23"/>
  <c r="AV83" i="23"/>
  <c r="BA80" i="23"/>
  <c r="AX55" i="23"/>
  <c r="AT89" i="23"/>
  <c r="AJ81" i="23"/>
  <c r="AK70" i="23"/>
  <c r="AB65" i="23"/>
  <c r="BC56" i="23"/>
  <c r="AY68" i="23"/>
  <c r="AZ99" i="23"/>
  <c r="X61" i="23"/>
  <c r="AA100" i="23"/>
  <c r="BC100" i="23"/>
  <c r="AT97" i="23"/>
  <c r="BC86" i="23"/>
  <c r="BC94" i="23"/>
  <c r="BA90" i="23"/>
  <c r="AA104" i="23"/>
  <c r="AZ85" i="23"/>
  <c r="AR61" i="23"/>
  <c r="AO90" i="23"/>
  <c r="AP75" i="23"/>
  <c r="BB63" i="23"/>
  <c r="BC70" i="23"/>
  <c r="AL57" i="23"/>
  <c r="AX87" i="23"/>
  <c r="AW56" i="23"/>
  <c r="AY102" i="23"/>
  <c r="AB71" i="23"/>
  <c r="Y104" i="23"/>
  <c r="AW60" i="23"/>
  <c r="AV67" i="23"/>
  <c r="AV59" i="23"/>
  <c r="BB97" i="23"/>
  <c r="AA56" i="23"/>
  <c r="AB93" i="23"/>
  <c r="AC80" i="23"/>
  <c r="AQ70" i="23"/>
  <c r="AY56" i="23"/>
  <c r="X95" i="23"/>
  <c r="AU88" i="23"/>
  <c r="AW62" i="23"/>
  <c r="AR83" i="23"/>
  <c r="AW58" i="23"/>
  <c r="AF83" i="23"/>
  <c r="AB85" i="23"/>
  <c r="BA66" i="23"/>
  <c r="AD101" i="23"/>
  <c r="AW98" i="23"/>
  <c r="AN69" i="23"/>
  <c r="AI86" i="23"/>
  <c r="BB65" i="23"/>
  <c r="AB59" i="23"/>
  <c r="Y98" i="23"/>
  <c r="AD61" i="23"/>
  <c r="AV55" i="23"/>
  <c r="X71" i="23"/>
  <c r="AM102" i="23"/>
  <c r="AA92" i="23"/>
  <c r="BA72" i="23"/>
  <c r="Y62" i="23"/>
  <c r="AD73" i="23"/>
  <c r="AI72" i="23"/>
  <c r="AA64" i="23"/>
  <c r="Z67" i="23"/>
  <c r="BA88" i="23"/>
  <c r="AN67" i="23"/>
  <c r="AG104" i="23"/>
  <c r="AC100" i="23"/>
  <c r="AR71" i="23"/>
  <c r="AH59" i="23"/>
  <c r="AY64" i="23"/>
  <c r="AZ89" i="23"/>
  <c r="Z73" i="23"/>
  <c r="AL81" i="23"/>
  <c r="AZ81" i="23"/>
  <c r="AY60" i="23"/>
  <c r="AD83" i="23"/>
  <c r="AV63" i="23"/>
  <c r="AT101" i="23"/>
  <c r="AE94" i="23"/>
  <c r="AV73" i="23"/>
  <c r="AS60" i="23"/>
  <c r="Z57" i="23"/>
  <c r="BB79" i="23"/>
  <c r="AB79" i="23"/>
  <c r="Y58" i="23"/>
  <c r="AY92" i="23"/>
  <c r="BA68" i="23"/>
  <c r="AA74" i="23"/>
  <c r="AO80" i="23"/>
  <c r="AI78" i="23"/>
  <c r="AE104" i="23"/>
  <c r="AJ55" i="23"/>
  <c r="AO64" i="23"/>
  <c r="Z63" i="23"/>
  <c r="BC98" i="23"/>
  <c r="AZ83" i="23"/>
  <c r="AJ95" i="23"/>
  <c r="AL91" i="23"/>
  <c r="AI74" i="23"/>
  <c r="AU72" i="23"/>
  <c r="AH87" i="23"/>
  <c r="AE66" i="23"/>
  <c r="AD91" i="23"/>
  <c r="AJ63" i="23"/>
  <c r="AZ55" i="23"/>
  <c r="X59" i="23"/>
  <c r="AQ102" i="23"/>
  <c r="BA104" i="23"/>
  <c r="X97" i="23"/>
  <c r="AX89" i="23"/>
  <c r="X85" i="23"/>
  <c r="BA82" i="23"/>
  <c r="Y90" i="23"/>
  <c r="AF71" i="23"/>
  <c r="AI82" i="23"/>
  <c r="Z85" i="23"/>
  <c r="AA82" i="23"/>
  <c r="AA78" i="23"/>
  <c r="AW78" i="23"/>
  <c r="AM90" i="23"/>
  <c r="AU62" i="23"/>
  <c r="Y102" i="23"/>
  <c r="AI70" i="23"/>
  <c r="AS64" i="23"/>
  <c r="AM76" i="23"/>
  <c r="AU102" i="23"/>
  <c r="AQ68" i="23"/>
  <c r="AU56" i="23"/>
  <c r="BA70" i="23"/>
  <c r="AD67" i="23"/>
  <c r="AR65" i="23"/>
  <c r="AQ78" i="23"/>
  <c r="AO66" i="23"/>
  <c r="AV103" i="23"/>
  <c r="AU100" i="23"/>
  <c r="AE90" i="23"/>
  <c r="AI94" i="23"/>
  <c r="AE102" i="23"/>
  <c r="AV95" i="23"/>
  <c r="AZ71" i="23"/>
  <c r="BB55" i="23"/>
  <c r="AQ66" i="23"/>
  <c r="AY82" i="23"/>
  <c r="AR63" i="23"/>
  <c r="AX67" i="23"/>
  <c r="AY72" i="23"/>
  <c r="BA56" i="23"/>
  <c r="AU76" i="23"/>
  <c r="AJ93" i="23"/>
  <c r="AS66" i="23"/>
  <c r="AD89" i="23"/>
  <c r="Y66" i="23"/>
  <c r="AC58" i="23"/>
  <c r="AR57" i="23"/>
  <c r="AB99" i="23"/>
  <c r="AO62" i="23"/>
  <c r="X65" i="23"/>
  <c r="AM94" i="23"/>
  <c r="BC80" i="23"/>
  <c r="AB97" i="23"/>
  <c r="AQ82" i="23"/>
  <c r="AJ71" i="23"/>
  <c r="AN79" i="23"/>
  <c r="AK68" i="23"/>
  <c r="AB73" i="23"/>
  <c r="AT79" i="23"/>
  <c r="Y70" i="23"/>
  <c r="AM56" i="23"/>
  <c r="AY66" i="23"/>
  <c r="AL101" i="23"/>
  <c r="AU68" i="23"/>
  <c r="AF87" i="23"/>
  <c r="AE64" i="23"/>
  <c r="AA62" i="23"/>
  <c r="AS104" i="23"/>
  <c r="AR55" i="23"/>
  <c r="AK60" i="23"/>
  <c r="AR93" i="23"/>
  <c r="BB93" i="23"/>
  <c r="AX79" i="23"/>
  <c r="AH103" i="23"/>
  <c r="BC74" i="23"/>
  <c r="AG56" i="23"/>
  <c r="AE80" i="23"/>
  <c r="AL55" i="23"/>
  <c r="AG78" i="23"/>
  <c r="AT67" i="23"/>
  <c r="AC70" i="23"/>
  <c r="Z65" i="23"/>
  <c r="AN101" i="23"/>
  <c r="AN95" i="23"/>
  <c r="AH101" i="23"/>
  <c r="AX103" i="23"/>
  <c r="AP85" i="23"/>
  <c r="AZ97" i="23"/>
  <c r="AZ73" i="23"/>
  <c r="AQ96" i="23"/>
  <c r="AH55" i="23"/>
  <c r="X57" i="23"/>
  <c r="AH83" i="23"/>
  <c r="AQ86" i="23"/>
  <c r="AB61" i="23"/>
  <c r="AQ62" i="23"/>
  <c r="AR59" i="23"/>
  <c r="AC74" i="23"/>
  <c r="AW96" i="23"/>
  <c r="BB83" i="23"/>
  <c r="AG60" i="23"/>
  <c r="AL97" i="23"/>
  <c r="AZ57" i="23"/>
  <c r="AT103" i="23"/>
  <c r="AV89" i="23"/>
  <c r="AC78" i="23"/>
  <c r="AD95" i="23"/>
  <c r="AI104" i="23"/>
  <c r="AV101" i="23"/>
  <c r="AC94" i="23"/>
  <c r="AZ95" i="23"/>
  <c r="AQ84" i="23"/>
  <c r="AS86" i="23"/>
  <c r="AR75" i="23"/>
  <c r="AJ87" i="23"/>
  <c r="AW64" i="23"/>
  <c r="AT77" i="23"/>
  <c r="BC68" i="23"/>
  <c r="AY74" i="23"/>
  <c r="AI60" i="23"/>
  <c r="AG98" i="23"/>
  <c r="AJ77" i="23"/>
  <c r="Y56" i="23"/>
  <c r="AZ59" i="23"/>
  <c r="AI92" i="23"/>
  <c r="AZ87" i="23"/>
  <c r="AI88" i="23"/>
  <c r="AC76" i="23"/>
  <c r="AE98" i="23"/>
  <c r="AF97" i="23"/>
  <c r="AP93" i="23"/>
  <c r="AK102" i="23"/>
  <c r="AO58" i="23"/>
  <c r="AA98" i="23"/>
  <c r="AG102" i="23"/>
  <c r="AX97" i="23"/>
  <c r="AG100" i="23"/>
  <c r="AM92" i="23"/>
  <c r="AO84" i="23"/>
  <c r="AH71" i="23"/>
  <c r="AP77" i="23"/>
  <c r="AW102" i="23"/>
  <c r="AT57" i="23"/>
  <c r="AF55" i="23"/>
  <c r="AT55" i="23"/>
  <c r="AQ104" i="23"/>
  <c r="AV97" i="23"/>
  <c r="AU70" i="23"/>
  <c r="AR103" i="23"/>
  <c r="BC96" i="23"/>
  <c r="AW80" i="23"/>
  <c r="AA72" i="23"/>
  <c r="AC90" i="23"/>
  <c r="AC88" i="23"/>
  <c r="BC84" i="23"/>
  <c r="AE82" i="23"/>
  <c r="AZ77" i="23"/>
  <c r="AK56" i="23"/>
  <c r="AF59" i="23"/>
  <c r="AU98" i="23"/>
  <c r="AO68" i="23"/>
  <c r="AX57" i="23"/>
  <c r="AD97" i="23"/>
  <c r="AY90" i="23"/>
  <c r="AK72" i="23"/>
  <c r="AX95" i="23"/>
  <c r="Z59" i="23"/>
  <c r="BC76" i="23"/>
  <c r="AC68" i="23"/>
  <c r="AB81" i="23"/>
  <c r="AC62" i="23"/>
  <c r="AG70" i="23"/>
  <c r="AA70" i="23"/>
  <c r="BA100" i="23"/>
  <c r="AT85" i="23"/>
  <c r="AU96" i="23"/>
  <c r="AU82" i="23"/>
  <c r="AM80" i="23"/>
  <c r="AU78" i="23"/>
  <c r="Z79" i="23"/>
  <c r="AG68" i="23"/>
  <c r="AR89" i="23"/>
  <c r="AT75" i="23"/>
  <c r="AL69" i="23"/>
  <c r="AP57" i="23"/>
  <c r="BB91" i="23"/>
  <c r="AP79" i="23"/>
  <c r="AS102" i="23"/>
  <c r="AL85" i="23"/>
  <c r="AR97" i="23"/>
  <c r="AM72" i="23"/>
  <c r="AH79" i="23"/>
  <c r="Z89" i="23"/>
  <c r="BC82" i="23"/>
  <c r="AH65" i="23"/>
  <c r="AS70" i="23"/>
  <c r="AS56" i="23"/>
  <c r="BC62" i="23"/>
  <c r="AT59" i="23"/>
  <c r="Y96" i="23"/>
  <c r="AQ80" i="23"/>
  <c r="Z93" i="23"/>
  <c r="AM86" i="23"/>
  <c r="AJ101" i="23"/>
  <c r="AD93" i="23"/>
  <c r="BB73" i="23"/>
  <c r="BC64" i="23"/>
  <c r="AT61" i="23"/>
  <c r="AG58" i="23"/>
  <c r="AM82" i="23"/>
  <c r="AZ69" i="23"/>
  <c r="AG64" i="23"/>
  <c r="AL89" i="23"/>
  <c r="AB77" i="23"/>
  <c r="AP71" i="23"/>
  <c r="AY84" i="23"/>
  <c r="Z95" i="23"/>
  <c r="AO88" i="23"/>
  <c r="AG74" i="23"/>
  <c r="AZ63" i="23"/>
  <c r="AD59" i="23"/>
  <c r="AP95" i="23"/>
  <c r="AF61" i="23"/>
  <c r="AH69" i="23"/>
  <c r="AD69" i="23"/>
  <c r="AJ69" i="23"/>
  <c r="AO104" i="23"/>
  <c r="X81" i="23"/>
  <c r="BA58" i="23"/>
  <c r="AO56" i="23"/>
  <c r="AU104" i="23"/>
  <c r="AM84" i="23"/>
  <c r="AT69" i="23"/>
  <c r="AC96" i="23"/>
  <c r="BC60" i="23"/>
  <c r="AY86" i="23"/>
  <c r="AE76" i="23"/>
  <c r="AN89" i="23"/>
  <c r="Y74" i="23"/>
  <c r="AH75" i="23"/>
  <c r="AP63" i="23"/>
  <c r="Y84" i="23"/>
  <c r="AC86" i="23"/>
  <c r="AP89" i="23"/>
  <c r="AY96" i="23"/>
  <c r="AW68" i="23"/>
  <c r="AE88" i="23"/>
  <c r="BB67" i="23"/>
  <c r="AL87" i="23"/>
  <c r="AG76" i="23"/>
  <c r="BA84" i="23"/>
  <c r="AB83" i="23"/>
  <c r="AS92" i="23"/>
  <c r="AL73" i="23"/>
  <c r="X99" i="23"/>
  <c r="AB95" i="23"/>
  <c r="AU60" i="23"/>
  <c r="AK88" i="23"/>
  <c r="AH61" i="23"/>
  <c r="Y94" i="23"/>
  <c r="AN97" i="23"/>
  <c r="AV93" i="23"/>
  <c r="AF79" i="23"/>
  <c r="X93" i="23"/>
  <c r="AO82" i="23"/>
  <c r="AR79" i="23"/>
  <c r="BB77" i="23"/>
  <c r="AD81" i="23"/>
  <c r="AW84" i="23"/>
  <c r="AC84" i="23"/>
  <c r="AQ94" i="23"/>
  <c r="X79" i="23"/>
  <c r="AA76" i="23"/>
  <c r="BB61" i="23"/>
  <c r="AV69" i="23"/>
  <c r="AA58" i="23"/>
  <c r="AE56" i="23"/>
  <c r="Z91" i="23"/>
  <c r="AH63" i="23"/>
  <c r="AM98" i="23"/>
  <c r="AJ103" i="23"/>
  <c r="AS74" i="23"/>
  <c r="AW100" i="23"/>
  <c r="AN83" i="23"/>
  <c r="AA84" i="23"/>
  <c r="AX63" i="23"/>
  <c r="BB81" i="23"/>
  <c r="X67" i="23"/>
  <c r="AU58" i="23"/>
  <c r="AM70" i="23"/>
  <c r="AL61" i="23"/>
  <c r="AQ60" i="23"/>
  <c r="AF65" i="23"/>
  <c r="AC56" i="23"/>
  <c r="AN63" i="23"/>
  <c r="X63" i="23"/>
  <c r="AZ79" i="23"/>
  <c r="AD79" i="23"/>
  <c r="BC58" i="23"/>
  <c r="AR99" i="23"/>
  <c r="AP67" i="23"/>
  <c r="AD87" i="23"/>
  <c r="AX59" i="23"/>
  <c r="AT73" i="23"/>
  <c r="AL79" i="23"/>
  <c r="AI64" i="23"/>
  <c r="AE68" i="23"/>
  <c r="AE72" i="23"/>
  <c r="AX101" i="23"/>
  <c r="AL67" i="23"/>
  <c r="AP97" i="23"/>
  <c r="AX99" i="23"/>
  <c r="AB55" i="23"/>
  <c r="AM100" i="23"/>
  <c r="AF99" i="23"/>
  <c r="AC60" i="23"/>
  <c r="AX93" i="23"/>
  <c r="AX83" i="23"/>
  <c r="AS58" i="23"/>
  <c r="AN61" i="23"/>
  <c r="AK66" i="23"/>
  <c r="AO86" i="23"/>
  <c r="AS96" i="23"/>
  <c r="AR101" i="23"/>
  <c r="AE92" i="23"/>
  <c r="AM64" i="23"/>
  <c r="AA68" i="23"/>
  <c r="Z103" i="23"/>
  <c r="BB75" i="23"/>
  <c r="X73" i="23"/>
  <c r="AX77" i="23"/>
  <c r="AK104" i="23"/>
  <c r="AS84" i="23"/>
  <c r="AD75" i="23"/>
  <c r="AR67" i="23"/>
  <c r="AQ64" i="23"/>
  <c r="AB89" i="23"/>
  <c r="BA62" i="23"/>
  <c r="AM62" i="23"/>
  <c r="AN103" i="23"/>
  <c r="Y88" i="23"/>
  <c r="Y78" i="23"/>
  <c r="AK74" i="23"/>
  <c r="BB103" i="23"/>
  <c r="AQ92" i="23"/>
  <c r="AW90" i="23"/>
  <c r="AG62" i="23"/>
  <c r="AJ65" i="23"/>
  <c r="BA60" i="23"/>
  <c r="AX81" i="23"/>
  <c r="AN77" i="23"/>
  <c r="AT65" i="23"/>
  <c r="T99" i="24" l="1"/>
  <c r="T98" i="24"/>
  <c r="V98" i="24" s="1"/>
  <c r="T97" i="24"/>
  <c r="V96" i="24" s="1"/>
  <c r="T96" i="24"/>
  <c r="V95" i="24"/>
  <c r="V100" i="24" s="1"/>
  <c r="G91" i="24"/>
  <c r="K90" i="24"/>
  <c r="I90" i="24"/>
  <c r="I93" i="24" s="1"/>
  <c r="G90" i="24"/>
  <c r="K89" i="24"/>
  <c r="I89" i="24"/>
  <c r="G89" i="24"/>
  <c r="K88" i="24"/>
  <c r="I88" i="24"/>
  <c r="G88" i="24"/>
  <c r="K87" i="24"/>
  <c r="I87" i="24"/>
  <c r="AF75" i="24"/>
  <c r="AG74" i="24"/>
  <c r="AF72" i="24"/>
  <c r="AG71" i="24"/>
  <c r="AC67" i="24"/>
  <c r="AB67" i="24"/>
  <c r="AA67" i="24"/>
  <c r="Z67" i="24"/>
  <c r="R67" i="24"/>
  <c r="O67" i="24"/>
  <c r="N67" i="24"/>
  <c r="M67" i="24"/>
  <c r="L67" i="24"/>
  <c r="U66" i="24"/>
  <c r="T66" i="24"/>
  <c r="G66" i="24"/>
  <c r="F66" i="24"/>
  <c r="AF65" i="24"/>
  <c r="AG64" i="24"/>
  <c r="E60" i="24"/>
  <c r="Y62" i="24"/>
  <c r="Y65" i="24" s="1"/>
  <c r="X58" i="24"/>
  <c r="X62" i="24" s="1"/>
  <c r="X65" i="24" s="1"/>
  <c r="K68" i="24"/>
  <c r="I68" i="24"/>
  <c r="AD57" i="24"/>
  <c r="P57" i="24"/>
  <c r="U60" i="24"/>
  <c r="T60" i="24"/>
  <c r="T63" i="24" s="1"/>
  <c r="S56" i="24"/>
  <c r="S60" i="24" s="1"/>
  <c r="G60" i="24"/>
  <c r="G63" i="24" s="1"/>
  <c r="F60" i="24"/>
  <c r="F63" i="24" s="1"/>
  <c r="D43" i="24"/>
  <c r="AJ42" i="24"/>
  <c r="AI42" i="24"/>
  <c r="AB42" i="24"/>
  <c r="X42" i="24"/>
  <c r="AF42" i="24" s="1"/>
  <c r="W42" i="24"/>
  <c r="AA42" i="24" s="1"/>
  <c r="P42" i="24"/>
  <c r="T42" i="24" s="1"/>
  <c r="O42" i="24"/>
  <c r="S42" i="24" s="1"/>
  <c r="L42" i="24"/>
  <c r="H42" i="24"/>
  <c r="G42" i="24"/>
  <c r="K42" i="24" s="1"/>
  <c r="AJ41" i="24"/>
  <c r="AI41" i="24"/>
  <c r="X41" i="24"/>
  <c r="AF41" i="24" s="1"/>
  <c r="W41" i="24"/>
  <c r="AA41" i="24" s="1"/>
  <c r="P41" i="24"/>
  <c r="T41" i="24" s="1"/>
  <c r="O41" i="24"/>
  <c r="S41" i="24" s="1"/>
  <c r="L41" i="24"/>
  <c r="H41" i="24"/>
  <c r="G41" i="24"/>
  <c r="K41" i="24" s="1"/>
  <c r="AJ40" i="24"/>
  <c r="AI40" i="24"/>
  <c r="X40" i="24"/>
  <c r="AF40" i="24" s="1"/>
  <c r="W40" i="24"/>
  <c r="AA40" i="24" s="1"/>
  <c r="P40" i="24"/>
  <c r="T40" i="24" s="1"/>
  <c r="O40" i="24"/>
  <c r="S40" i="24" s="1"/>
  <c r="L40" i="24"/>
  <c r="H40" i="24"/>
  <c r="G40" i="24"/>
  <c r="K40" i="24" s="1"/>
  <c r="AJ39" i="24"/>
  <c r="AI39" i="24"/>
  <c r="X39" i="24"/>
  <c r="AF39" i="24" s="1"/>
  <c r="W39" i="24"/>
  <c r="AA39" i="24" s="1"/>
  <c r="P39" i="24"/>
  <c r="T39" i="24" s="1"/>
  <c r="O39" i="24"/>
  <c r="S39" i="24" s="1"/>
  <c r="L39" i="24"/>
  <c r="H39" i="24"/>
  <c r="G39" i="24"/>
  <c r="K39" i="24" s="1"/>
  <c r="AJ38" i="24"/>
  <c r="AI38" i="24"/>
  <c r="X38" i="24"/>
  <c r="AF38" i="24" s="1"/>
  <c r="W38" i="24"/>
  <c r="AA38" i="24" s="1"/>
  <c r="P38" i="24"/>
  <c r="T38" i="24" s="1"/>
  <c r="S38" i="24"/>
  <c r="L38" i="24"/>
  <c r="H38" i="24"/>
  <c r="G38" i="24"/>
  <c r="K38" i="24" s="1"/>
  <c r="AJ37" i="24"/>
  <c r="AI37" i="24"/>
  <c r="X37" i="24"/>
  <c r="AF37" i="24" s="1"/>
  <c r="W37" i="24"/>
  <c r="AA37" i="24" s="1"/>
  <c r="P37" i="24"/>
  <c r="T37" i="24" s="1"/>
  <c r="O37" i="24"/>
  <c r="S37" i="24" s="1"/>
  <c r="L37" i="24"/>
  <c r="H37" i="24"/>
  <c r="G37" i="24"/>
  <c r="K37" i="24" s="1"/>
  <c r="AJ36" i="24"/>
  <c r="AI36" i="24"/>
  <c r="AB36" i="24"/>
  <c r="AA36" i="24"/>
  <c r="X36" i="24"/>
  <c r="AF36" i="24" s="1"/>
  <c r="W36" i="24"/>
  <c r="T36" i="24"/>
  <c r="S36" i="24"/>
  <c r="P36" i="24"/>
  <c r="O36" i="24"/>
  <c r="L36" i="24"/>
  <c r="K36" i="24"/>
  <c r="H36" i="24"/>
  <c r="G36" i="24"/>
  <c r="AJ35" i="24"/>
  <c r="AI35" i="24"/>
  <c r="AA35" i="24"/>
  <c r="X35" i="24"/>
  <c r="AF35" i="24" s="1"/>
  <c r="W35" i="24"/>
  <c r="P35" i="24"/>
  <c r="T35" i="24" s="1"/>
  <c r="O35" i="24"/>
  <c r="K35" i="24"/>
  <c r="H35" i="24"/>
  <c r="L35" i="24" s="1"/>
  <c r="G35" i="24"/>
  <c r="AJ34" i="24"/>
  <c r="AI34" i="24"/>
  <c r="AE34" i="24"/>
  <c r="AB34" i="24"/>
  <c r="X34" i="24"/>
  <c r="AF34" i="24" s="1"/>
  <c r="W34" i="24"/>
  <c r="AA34" i="24" s="1"/>
  <c r="T34" i="24"/>
  <c r="P34" i="24"/>
  <c r="O34" i="24"/>
  <c r="S34" i="24" s="1"/>
  <c r="H34" i="24"/>
  <c r="L34" i="24" s="1"/>
  <c r="G34" i="24"/>
  <c r="K34" i="24" s="1"/>
  <c r="AJ33" i="24"/>
  <c r="AJ43" i="24" s="1"/>
  <c r="AI33" i="24"/>
  <c r="AE33" i="24"/>
  <c r="AB33" i="24"/>
  <c r="X33" i="24"/>
  <c r="W33" i="24"/>
  <c r="AA33" i="24" s="1"/>
  <c r="T33" i="24"/>
  <c r="P33" i="24"/>
  <c r="O33" i="24"/>
  <c r="S33" i="24" s="1"/>
  <c r="H33" i="24"/>
  <c r="H43" i="24" s="1"/>
  <c r="G33" i="24"/>
  <c r="K33" i="24" s="1"/>
  <c r="D31" i="24"/>
  <c r="Y30" i="24"/>
  <c r="X30" i="24"/>
  <c r="Z30" i="24" s="1"/>
  <c r="W30" i="24"/>
  <c r="Q30" i="24"/>
  <c r="P30" i="24"/>
  <c r="R30" i="24" s="1"/>
  <c r="O30" i="24"/>
  <c r="I30" i="24"/>
  <c r="H30" i="24"/>
  <c r="J30" i="24" s="1"/>
  <c r="G30" i="24"/>
  <c r="Y29" i="24"/>
  <c r="X29" i="24"/>
  <c r="Z29" i="24" s="1"/>
  <c r="W29" i="24"/>
  <c r="Q29" i="24"/>
  <c r="P29" i="24"/>
  <c r="R29" i="24" s="1"/>
  <c r="O29" i="24"/>
  <c r="I29" i="24"/>
  <c r="H29" i="24"/>
  <c r="J29" i="24" s="1"/>
  <c r="G29" i="24"/>
  <c r="Y28" i="24"/>
  <c r="X28" i="24"/>
  <c r="Z28" i="24" s="1"/>
  <c r="W28" i="24"/>
  <c r="Q28" i="24"/>
  <c r="P28" i="24"/>
  <c r="R28" i="24" s="1"/>
  <c r="O28" i="24"/>
  <c r="I28" i="24"/>
  <c r="H28" i="24"/>
  <c r="J28" i="24" s="1"/>
  <c r="G28" i="24"/>
  <c r="Y27" i="24"/>
  <c r="X27" i="24"/>
  <c r="Z27" i="24" s="1"/>
  <c r="W27" i="24"/>
  <c r="Q27" i="24"/>
  <c r="P27" i="24"/>
  <c r="R27" i="24" s="1"/>
  <c r="O27" i="24"/>
  <c r="I27" i="24"/>
  <c r="H27" i="24"/>
  <c r="J27" i="24" s="1"/>
  <c r="G27" i="24"/>
  <c r="Y26" i="24"/>
  <c r="X26" i="24"/>
  <c r="Z26" i="24" s="1"/>
  <c r="W26" i="24"/>
  <c r="Q26" i="24"/>
  <c r="P26" i="24"/>
  <c r="R26" i="24" s="1"/>
  <c r="O26" i="24"/>
  <c r="I26" i="24"/>
  <c r="H26" i="24"/>
  <c r="J26" i="24" s="1"/>
  <c r="G26" i="24"/>
  <c r="Y25" i="24"/>
  <c r="X25" i="24"/>
  <c r="Z25" i="24" s="1"/>
  <c r="W25" i="24"/>
  <c r="Q25" i="24"/>
  <c r="P25" i="24"/>
  <c r="R25" i="24" s="1"/>
  <c r="O25" i="24"/>
  <c r="I25" i="24"/>
  <c r="H25" i="24"/>
  <c r="J25" i="24" s="1"/>
  <c r="G25" i="24"/>
  <c r="Y24" i="24"/>
  <c r="X24" i="24"/>
  <c r="Z24" i="24" s="1"/>
  <c r="W24" i="24"/>
  <c r="Q24" i="24"/>
  <c r="P24" i="24"/>
  <c r="R24" i="24" s="1"/>
  <c r="O24" i="24"/>
  <c r="I24" i="24"/>
  <c r="H24" i="24"/>
  <c r="J24" i="24" s="1"/>
  <c r="G24" i="24"/>
  <c r="Y23" i="24"/>
  <c r="X23" i="24"/>
  <c r="Z23" i="24" s="1"/>
  <c r="W23" i="24"/>
  <c r="Q23" i="24"/>
  <c r="P23" i="24"/>
  <c r="R23" i="24" s="1"/>
  <c r="O23" i="24"/>
  <c r="I23" i="24"/>
  <c r="H23" i="24"/>
  <c r="J23" i="24" s="1"/>
  <c r="G23" i="24"/>
  <c r="Y22" i="24"/>
  <c r="X22" i="24"/>
  <c r="Z22" i="24" s="1"/>
  <c r="W22" i="24"/>
  <c r="Q22" i="24"/>
  <c r="P22" i="24"/>
  <c r="R22" i="24" s="1"/>
  <c r="O22" i="24"/>
  <c r="I22" i="24"/>
  <c r="H22" i="24"/>
  <c r="J22" i="24" s="1"/>
  <c r="G22" i="24"/>
  <c r="Y21" i="24"/>
  <c r="Y31" i="24" s="1"/>
  <c r="M74" i="24" s="1"/>
  <c r="X21" i="24"/>
  <c r="X31" i="24" s="1"/>
  <c r="W21" i="24"/>
  <c r="W31" i="24" s="1"/>
  <c r="Q21" i="24"/>
  <c r="Q31" i="24" s="1"/>
  <c r="P21" i="24"/>
  <c r="P31" i="24" s="1"/>
  <c r="O21" i="24"/>
  <c r="O31" i="24" s="1"/>
  <c r="I21" i="24"/>
  <c r="I31" i="24" s="1"/>
  <c r="H21" i="24"/>
  <c r="H31" i="24" s="1"/>
  <c r="G21" i="24"/>
  <c r="G31" i="24" s="1"/>
  <c r="D19" i="24"/>
  <c r="AF18" i="24"/>
  <c r="AH18" i="24" s="1"/>
  <c r="AE18" i="24"/>
  <c r="AI18" i="24" s="1"/>
  <c r="Z18" i="24"/>
  <c r="X18" i="24"/>
  <c r="W18" i="24"/>
  <c r="Y18" i="24" s="1"/>
  <c r="P18" i="24"/>
  <c r="O18" i="24"/>
  <c r="S18" i="24" s="1"/>
  <c r="I18" i="24"/>
  <c r="H18" i="24"/>
  <c r="L18" i="24" s="1"/>
  <c r="G18" i="24"/>
  <c r="K18" i="24" s="1"/>
  <c r="F18" i="24"/>
  <c r="AH17" i="24"/>
  <c r="AG17" i="24"/>
  <c r="AF17" i="24"/>
  <c r="AE17" i="24"/>
  <c r="X17" i="24"/>
  <c r="W17" i="24"/>
  <c r="Y17" i="24" s="1"/>
  <c r="P17" i="24"/>
  <c r="O17" i="24"/>
  <c r="Q17" i="24" s="1"/>
  <c r="J17" i="24"/>
  <c r="H17" i="24"/>
  <c r="G17" i="24"/>
  <c r="I17" i="24" s="1"/>
  <c r="F17" i="24"/>
  <c r="AJ17" i="24" s="1"/>
  <c r="AH16" i="24"/>
  <c r="AF16" i="24"/>
  <c r="AE16" i="24"/>
  <c r="Y16" i="24"/>
  <c r="X16" i="24"/>
  <c r="Z16" i="24" s="1"/>
  <c r="W16" i="24"/>
  <c r="Q16" i="24"/>
  <c r="P16" i="24"/>
  <c r="T16" i="24" s="1"/>
  <c r="O16" i="24"/>
  <c r="H16" i="24"/>
  <c r="J16" i="24" s="1"/>
  <c r="G16" i="24"/>
  <c r="F16" i="24"/>
  <c r="AF15" i="24"/>
  <c r="AH15" i="24" s="1"/>
  <c r="AE15" i="24"/>
  <c r="AG15" i="24" s="1"/>
  <c r="X15" i="24"/>
  <c r="Z15" i="24" s="1"/>
  <c r="W15" i="24"/>
  <c r="Y15" i="24" s="1"/>
  <c r="P15" i="24"/>
  <c r="T15" i="24" s="1"/>
  <c r="O15" i="24"/>
  <c r="H15" i="24"/>
  <c r="G15" i="24"/>
  <c r="I15" i="24" s="1"/>
  <c r="F15" i="24"/>
  <c r="AF14" i="24"/>
  <c r="AH14" i="24" s="1"/>
  <c r="AE14" i="24"/>
  <c r="AI14" i="24" s="1"/>
  <c r="X14" i="24"/>
  <c r="Z14" i="24" s="1"/>
  <c r="W14" i="24"/>
  <c r="Y14" i="24" s="1"/>
  <c r="P14" i="24"/>
  <c r="O14" i="24"/>
  <c r="J14" i="24"/>
  <c r="I14" i="24"/>
  <c r="H14" i="24"/>
  <c r="G14" i="24"/>
  <c r="F14" i="24"/>
  <c r="AJ13" i="24"/>
  <c r="AF13" i="24"/>
  <c r="AH13" i="24" s="1"/>
  <c r="AE13" i="24"/>
  <c r="AI13" i="24" s="1"/>
  <c r="X13" i="24"/>
  <c r="W13" i="24"/>
  <c r="Y13" i="24" s="1"/>
  <c r="Q13" i="24"/>
  <c r="P13" i="24"/>
  <c r="T13" i="24" s="1"/>
  <c r="O13" i="24"/>
  <c r="H13" i="24"/>
  <c r="L13" i="24" s="1"/>
  <c r="G13" i="24"/>
  <c r="I13" i="24" s="1"/>
  <c r="F13" i="24"/>
  <c r="AF12" i="24"/>
  <c r="AH12" i="24" s="1"/>
  <c r="AE12" i="24"/>
  <c r="AI12" i="24" s="1"/>
  <c r="X12" i="24"/>
  <c r="Z12" i="24" s="1"/>
  <c r="W12" i="24"/>
  <c r="Y12" i="24" s="1"/>
  <c r="R12" i="24"/>
  <c r="P12" i="24"/>
  <c r="O12" i="24"/>
  <c r="Q12" i="24" s="1"/>
  <c r="L12" i="24"/>
  <c r="H12" i="24"/>
  <c r="J12" i="24" s="1"/>
  <c r="G12" i="24"/>
  <c r="F12" i="24"/>
  <c r="AH11" i="24"/>
  <c r="AF11" i="24"/>
  <c r="AJ11" i="24" s="1"/>
  <c r="AE11" i="24"/>
  <c r="AG11" i="24" s="1"/>
  <c r="Z11" i="24"/>
  <c r="Y11" i="24"/>
  <c r="X11" i="24"/>
  <c r="AB11" i="24" s="1"/>
  <c r="W11" i="24"/>
  <c r="T11" i="24"/>
  <c r="R11" i="24"/>
  <c r="P11" i="24"/>
  <c r="O11" i="24"/>
  <c r="I11" i="24"/>
  <c r="H11" i="24"/>
  <c r="G11" i="24"/>
  <c r="K11" i="24" s="1"/>
  <c r="F11" i="24"/>
  <c r="AG10" i="24"/>
  <c r="AF10" i="24"/>
  <c r="AH10" i="24" s="1"/>
  <c r="AE10" i="24"/>
  <c r="X10" i="24"/>
  <c r="Z10" i="24" s="1"/>
  <c r="W10" i="24"/>
  <c r="P10" i="24"/>
  <c r="O10" i="24"/>
  <c r="J10" i="24"/>
  <c r="H10" i="24"/>
  <c r="G10" i="24"/>
  <c r="I10" i="24" s="1"/>
  <c r="F10" i="24"/>
  <c r="AI10" i="24" s="1"/>
  <c r="AG9" i="24"/>
  <c r="AF9" i="24"/>
  <c r="AF19" i="24" s="1"/>
  <c r="AE9" i="24"/>
  <c r="AI9" i="24" s="1"/>
  <c r="X9" i="24"/>
  <c r="W9" i="24"/>
  <c r="Q9" i="24"/>
  <c r="P9" i="24"/>
  <c r="T9" i="24" s="1"/>
  <c r="O9" i="24"/>
  <c r="H9" i="24"/>
  <c r="L9" i="24" s="1"/>
  <c r="G9" i="24"/>
  <c r="F9" i="24"/>
  <c r="BB54" i="23"/>
  <c r="AZ54" i="23"/>
  <c r="AX54" i="23"/>
  <c r="AV54" i="23"/>
  <c r="AT54" i="23"/>
  <c r="AR54" i="23"/>
  <c r="AP54" i="23"/>
  <c r="AN54" i="23"/>
  <c r="AL54" i="23"/>
  <c r="AJ54" i="23"/>
  <c r="AH54" i="23"/>
  <c r="AF54" i="23"/>
  <c r="AD54" i="23"/>
  <c r="AB54" i="23"/>
  <c r="Z54" i="23"/>
  <c r="X54" i="23"/>
  <c r="T54" i="23"/>
  <c r="P54" i="23"/>
  <c r="J54" i="23"/>
  <c r="G54" i="23"/>
  <c r="BC53" i="23"/>
  <c r="BA53" i="23"/>
  <c r="AY53" i="23"/>
  <c r="AW53" i="23"/>
  <c r="AU53" i="23"/>
  <c r="AS53" i="23"/>
  <c r="AQ53" i="23"/>
  <c r="AO53" i="23"/>
  <c r="AM53" i="23"/>
  <c r="AK53" i="23"/>
  <c r="AI53" i="23"/>
  <c r="AG53" i="23"/>
  <c r="AE53" i="23"/>
  <c r="AC53" i="23"/>
  <c r="AA53" i="23"/>
  <c r="Y53" i="23"/>
  <c r="T53" i="23"/>
  <c r="P53" i="23"/>
  <c r="J53" i="23"/>
  <c r="G53" i="23"/>
  <c r="BB52" i="23"/>
  <c r="AZ52" i="23"/>
  <c r="AX52" i="23"/>
  <c r="AV52" i="23"/>
  <c r="AT52" i="23"/>
  <c r="AR52" i="23"/>
  <c r="AP52" i="23"/>
  <c r="AN52" i="23"/>
  <c r="AL52" i="23"/>
  <c r="AJ52" i="23"/>
  <c r="AH52" i="23"/>
  <c r="AF52" i="23"/>
  <c r="AD52" i="23"/>
  <c r="AB52" i="23"/>
  <c r="Z52" i="23"/>
  <c r="X52" i="23"/>
  <c r="T52" i="23"/>
  <c r="P52" i="23"/>
  <c r="J52" i="23"/>
  <c r="G52" i="23"/>
  <c r="BC51" i="23"/>
  <c r="BA51" i="23"/>
  <c r="AY51" i="23"/>
  <c r="AW51" i="23"/>
  <c r="AU51" i="23"/>
  <c r="AS51" i="23"/>
  <c r="AQ51" i="23"/>
  <c r="AO51" i="23"/>
  <c r="AM51" i="23"/>
  <c r="AK51" i="23"/>
  <c r="AI51" i="23"/>
  <c r="AG51" i="23"/>
  <c r="AE51" i="23"/>
  <c r="AC51" i="23"/>
  <c r="AA51" i="23"/>
  <c r="Y51" i="23"/>
  <c r="T51" i="23"/>
  <c r="P51" i="23"/>
  <c r="J51" i="23"/>
  <c r="G51" i="23"/>
  <c r="BB50" i="23"/>
  <c r="AZ50" i="23"/>
  <c r="AX50" i="23"/>
  <c r="AV50" i="23"/>
  <c r="AT50" i="23"/>
  <c r="AR50" i="23"/>
  <c r="AP50" i="23"/>
  <c r="AN50" i="23"/>
  <c r="AL50" i="23"/>
  <c r="AJ50" i="23"/>
  <c r="AH50" i="23"/>
  <c r="AF50" i="23"/>
  <c r="AD50" i="23"/>
  <c r="AB50" i="23"/>
  <c r="Z50" i="23"/>
  <c r="T50" i="23"/>
  <c r="P50" i="23"/>
  <c r="J50" i="23"/>
  <c r="G50" i="23"/>
  <c r="BC49" i="23"/>
  <c r="BA49" i="23"/>
  <c r="AY49" i="23"/>
  <c r="AW49" i="23"/>
  <c r="AU49" i="23"/>
  <c r="AS49" i="23"/>
  <c r="AQ49" i="23"/>
  <c r="AO49" i="23"/>
  <c r="AM49" i="23"/>
  <c r="AK49" i="23"/>
  <c r="AI49" i="23"/>
  <c r="AG49" i="23"/>
  <c r="AE49" i="23"/>
  <c r="AC49" i="23"/>
  <c r="AA49" i="23"/>
  <c r="Y49" i="23"/>
  <c r="T49" i="23"/>
  <c r="P49" i="23"/>
  <c r="J49" i="23"/>
  <c r="G49" i="23"/>
  <c r="BB48" i="23"/>
  <c r="AZ48" i="23"/>
  <c r="AX48" i="23"/>
  <c r="AV48" i="23"/>
  <c r="AT48" i="23"/>
  <c r="AR48" i="23"/>
  <c r="AP48" i="23"/>
  <c r="AN48" i="23"/>
  <c r="AL48" i="23"/>
  <c r="AJ48" i="23"/>
  <c r="AH48" i="23"/>
  <c r="AF48" i="23"/>
  <c r="AD48" i="23"/>
  <c r="AB48" i="23"/>
  <c r="Z48" i="23"/>
  <c r="X48" i="23"/>
  <c r="T48" i="23"/>
  <c r="P48" i="23"/>
  <c r="J48" i="23"/>
  <c r="G48" i="23"/>
  <c r="BC47" i="23"/>
  <c r="BA47" i="23"/>
  <c r="AY47" i="23"/>
  <c r="AW47" i="23"/>
  <c r="AU47" i="23"/>
  <c r="AS47" i="23"/>
  <c r="AQ47" i="23"/>
  <c r="AO47" i="23"/>
  <c r="AM47" i="23"/>
  <c r="AK47" i="23"/>
  <c r="AI47" i="23"/>
  <c r="AG47" i="23"/>
  <c r="AE47" i="23"/>
  <c r="AC47" i="23"/>
  <c r="AA47" i="23"/>
  <c r="Y47" i="23"/>
  <c r="T47" i="23"/>
  <c r="P47" i="23"/>
  <c r="J47" i="23"/>
  <c r="G47" i="23"/>
  <c r="BB46" i="23"/>
  <c r="AZ46" i="23"/>
  <c r="AX46" i="23"/>
  <c r="AV46" i="23"/>
  <c r="AT46" i="23"/>
  <c r="AR46" i="23"/>
  <c r="AP46" i="23"/>
  <c r="AN46" i="23"/>
  <c r="AL46" i="23"/>
  <c r="AJ46" i="23"/>
  <c r="AH46" i="23"/>
  <c r="AF46" i="23"/>
  <c r="AD46" i="23"/>
  <c r="AB46" i="23"/>
  <c r="Z46" i="23"/>
  <c r="X46" i="23"/>
  <c r="T46" i="23"/>
  <c r="P46" i="23"/>
  <c r="J46" i="23"/>
  <c r="G46" i="23"/>
  <c r="BC45" i="23"/>
  <c r="BA45" i="23"/>
  <c r="AY45" i="23"/>
  <c r="AW45" i="23"/>
  <c r="AU45" i="23"/>
  <c r="AS45" i="23"/>
  <c r="AQ45" i="23"/>
  <c r="AO45" i="23"/>
  <c r="AM45" i="23"/>
  <c r="AK45" i="23"/>
  <c r="AG45" i="23"/>
  <c r="AE45" i="23"/>
  <c r="AC45" i="23"/>
  <c r="AA45" i="23"/>
  <c r="Y45" i="23"/>
  <c r="T45" i="23"/>
  <c r="P45" i="23"/>
  <c r="J45" i="23"/>
  <c r="G45" i="23"/>
  <c r="BB44" i="23"/>
  <c r="AZ44" i="23"/>
  <c r="AX44" i="23"/>
  <c r="AV44" i="23"/>
  <c r="AT44" i="23"/>
  <c r="AR44" i="23"/>
  <c r="AP44" i="23"/>
  <c r="AN44" i="23"/>
  <c r="AL44" i="23"/>
  <c r="AJ44" i="23"/>
  <c r="AH44" i="23"/>
  <c r="AF44" i="23"/>
  <c r="AD44" i="23"/>
  <c r="AB44" i="23"/>
  <c r="Z44" i="23"/>
  <c r="X44" i="23"/>
  <c r="T44" i="23"/>
  <c r="P44" i="23"/>
  <c r="J44" i="23"/>
  <c r="G44" i="23"/>
  <c r="BC43" i="23"/>
  <c r="BA43" i="23"/>
  <c r="AY43" i="23"/>
  <c r="AW43" i="23"/>
  <c r="AU43" i="23"/>
  <c r="AS43" i="23"/>
  <c r="AQ43" i="23"/>
  <c r="AO43" i="23"/>
  <c r="AM43" i="23"/>
  <c r="AK43" i="23"/>
  <c r="AI43" i="23"/>
  <c r="AG43" i="23"/>
  <c r="AE43" i="23"/>
  <c r="AC43" i="23"/>
  <c r="AA43" i="23"/>
  <c r="Y43" i="23"/>
  <c r="T43" i="23"/>
  <c r="P43" i="23"/>
  <c r="J43" i="23"/>
  <c r="G43" i="23"/>
  <c r="BB42" i="23"/>
  <c r="AZ42" i="23"/>
  <c r="AX42" i="23"/>
  <c r="AV42" i="23"/>
  <c r="AT42" i="23"/>
  <c r="AR42" i="23"/>
  <c r="AP42" i="23"/>
  <c r="AN42" i="23"/>
  <c r="AL42" i="23"/>
  <c r="AJ42" i="23"/>
  <c r="AH42" i="23"/>
  <c r="AF42" i="23"/>
  <c r="AD42" i="23"/>
  <c r="AB42" i="23"/>
  <c r="Z42" i="23"/>
  <c r="X42" i="23"/>
  <c r="T42" i="23"/>
  <c r="P42" i="23"/>
  <c r="J42" i="23"/>
  <c r="G42" i="23"/>
  <c r="BC41" i="23"/>
  <c r="BA41" i="23"/>
  <c r="AY41" i="23"/>
  <c r="AW41" i="23"/>
  <c r="AU41" i="23"/>
  <c r="AS41" i="23"/>
  <c r="AQ41" i="23"/>
  <c r="AO41" i="23"/>
  <c r="AM41" i="23"/>
  <c r="AK41" i="23"/>
  <c r="AI41" i="23"/>
  <c r="AG41" i="23"/>
  <c r="AE41" i="23"/>
  <c r="AC41" i="23"/>
  <c r="AA41" i="23"/>
  <c r="Y41" i="23"/>
  <c r="T41" i="23"/>
  <c r="P41" i="23"/>
  <c r="J41" i="23"/>
  <c r="G41" i="23"/>
  <c r="BB40" i="23"/>
  <c r="AZ40" i="23"/>
  <c r="AX40" i="23"/>
  <c r="AV40" i="23"/>
  <c r="AT40" i="23"/>
  <c r="AR40" i="23"/>
  <c r="AP40" i="23"/>
  <c r="AN40" i="23"/>
  <c r="AL40" i="23"/>
  <c r="AJ40" i="23"/>
  <c r="AH40" i="23"/>
  <c r="AF40" i="23"/>
  <c r="AD40" i="23"/>
  <c r="AB40" i="23"/>
  <c r="Z40" i="23"/>
  <c r="X40" i="23"/>
  <c r="T40" i="23"/>
  <c r="P40" i="23"/>
  <c r="J40" i="23"/>
  <c r="G40" i="23"/>
  <c r="BC39" i="23"/>
  <c r="BA39" i="23"/>
  <c r="AY39" i="23"/>
  <c r="AW39" i="23"/>
  <c r="AU39" i="23"/>
  <c r="AS39" i="23"/>
  <c r="AQ39" i="23"/>
  <c r="AO39" i="23"/>
  <c r="AM39" i="23"/>
  <c r="AK39" i="23"/>
  <c r="AI39" i="23"/>
  <c r="AG39" i="23"/>
  <c r="AE39" i="23"/>
  <c r="AC39" i="23"/>
  <c r="AA39" i="23"/>
  <c r="Y39" i="23"/>
  <c r="T39" i="23"/>
  <c r="P39" i="23"/>
  <c r="J39" i="23"/>
  <c r="G39" i="23"/>
  <c r="BB38" i="23"/>
  <c r="AZ38" i="23"/>
  <c r="AX38" i="23"/>
  <c r="AV38" i="23"/>
  <c r="AT38" i="23"/>
  <c r="AR38" i="23"/>
  <c r="AP38" i="23"/>
  <c r="AN38" i="23"/>
  <c r="AL38" i="23"/>
  <c r="AJ38" i="23"/>
  <c r="AH38" i="23"/>
  <c r="AF38" i="23"/>
  <c r="AD38" i="23"/>
  <c r="AB38" i="23"/>
  <c r="Z38" i="23"/>
  <c r="X38" i="23"/>
  <c r="T38" i="23"/>
  <c r="P38" i="23"/>
  <c r="J38" i="23"/>
  <c r="G38" i="23"/>
  <c r="BC37" i="23"/>
  <c r="BA37" i="23"/>
  <c r="AY37" i="23"/>
  <c r="AW37" i="23"/>
  <c r="AU37" i="23"/>
  <c r="AS37" i="23"/>
  <c r="AQ37" i="23"/>
  <c r="AO37" i="23"/>
  <c r="AM37" i="23"/>
  <c r="AK37" i="23"/>
  <c r="AI37" i="23"/>
  <c r="AG37" i="23"/>
  <c r="AE37" i="23"/>
  <c r="AC37" i="23"/>
  <c r="AA37" i="23"/>
  <c r="Y37" i="23"/>
  <c r="T37" i="23"/>
  <c r="P37" i="23"/>
  <c r="J37" i="23"/>
  <c r="G37" i="23"/>
  <c r="BB36" i="23"/>
  <c r="AZ36" i="23"/>
  <c r="AX36" i="23"/>
  <c r="AV36" i="23"/>
  <c r="AT36" i="23"/>
  <c r="AR36" i="23"/>
  <c r="AP36" i="23"/>
  <c r="AN36" i="23"/>
  <c r="AL36" i="23"/>
  <c r="AJ36" i="23"/>
  <c r="AH36" i="23"/>
  <c r="AF36" i="23"/>
  <c r="AD36" i="23"/>
  <c r="AB36" i="23"/>
  <c r="Z36" i="23"/>
  <c r="X36" i="23"/>
  <c r="T36" i="23"/>
  <c r="P36" i="23"/>
  <c r="J36" i="23"/>
  <c r="G36" i="23"/>
  <c r="BC35" i="23"/>
  <c r="BA35" i="23"/>
  <c r="AY35" i="23"/>
  <c r="AW35" i="23"/>
  <c r="AU35" i="23"/>
  <c r="AS35" i="23"/>
  <c r="AQ35" i="23"/>
  <c r="AO35" i="23"/>
  <c r="AM35" i="23"/>
  <c r="AK35" i="23"/>
  <c r="AI35" i="23"/>
  <c r="AG35" i="23"/>
  <c r="AE35" i="23"/>
  <c r="AC35" i="23"/>
  <c r="AA35" i="23"/>
  <c r="Y35" i="23"/>
  <c r="T35" i="23"/>
  <c r="P35" i="23"/>
  <c r="J35" i="23"/>
  <c r="G35" i="23"/>
  <c r="BB34" i="23"/>
  <c r="AZ34" i="23"/>
  <c r="AX34" i="23"/>
  <c r="AV34" i="23"/>
  <c r="AT34" i="23"/>
  <c r="AR34" i="23"/>
  <c r="AP34" i="23"/>
  <c r="AN34" i="23"/>
  <c r="AL34" i="23"/>
  <c r="AJ34" i="23"/>
  <c r="AH34" i="23"/>
  <c r="AF34" i="23"/>
  <c r="AD34" i="23"/>
  <c r="AB34" i="23"/>
  <c r="Z34" i="23"/>
  <c r="X34" i="23"/>
  <c r="T34" i="23"/>
  <c r="P34" i="23"/>
  <c r="J34" i="23"/>
  <c r="G34" i="23"/>
  <c r="BC33" i="23"/>
  <c r="BA33" i="23"/>
  <c r="AY33" i="23"/>
  <c r="AW33" i="23"/>
  <c r="AU33" i="23"/>
  <c r="AS33" i="23"/>
  <c r="AQ33" i="23"/>
  <c r="AO33" i="23"/>
  <c r="AM33" i="23"/>
  <c r="AK33" i="23"/>
  <c r="AI33" i="23"/>
  <c r="AG33" i="23"/>
  <c r="AE33" i="23"/>
  <c r="AC33" i="23"/>
  <c r="AA33" i="23"/>
  <c r="Y33" i="23"/>
  <c r="T33" i="23"/>
  <c r="P33" i="23"/>
  <c r="J33" i="23"/>
  <c r="G33" i="23"/>
  <c r="BB32" i="23"/>
  <c r="AZ32" i="23"/>
  <c r="AX32" i="23"/>
  <c r="AV32" i="23"/>
  <c r="AT32" i="23"/>
  <c r="AR32" i="23"/>
  <c r="AP32" i="23"/>
  <c r="AN32" i="23"/>
  <c r="AL32" i="23"/>
  <c r="AJ32" i="23"/>
  <c r="AH32" i="23"/>
  <c r="AF32" i="23"/>
  <c r="AD32" i="23"/>
  <c r="AB32" i="23"/>
  <c r="Z32" i="23"/>
  <c r="X32" i="23"/>
  <c r="T32" i="23"/>
  <c r="P32" i="23"/>
  <c r="J32" i="23"/>
  <c r="G32" i="23"/>
  <c r="BC31" i="23"/>
  <c r="BA31" i="23"/>
  <c r="AY31" i="23"/>
  <c r="AW31" i="23"/>
  <c r="AU31" i="23"/>
  <c r="AS31" i="23"/>
  <c r="AQ31" i="23"/>
  <c r="AO31" i="23"/>
  <c r="AM31" i="23"/>
  <c r="AK31" i="23"/>
  <c r="AI31" i="23"/>
  <c r="AG31" i="23"/>
  <c r="AE31" i="23"/>
  <c r="AC31" i="23"/>
  <c r="AA31" i="23"/>
  <c r="Y31" i="23"/>
  <c r="T31" i="23"/>
  <c r="P31" i="23"/>
  <c r="J31" i="23"/>
  <c r="G31" i="23"/>
  <c r="BB30" i="23"/>
  <c r="AZ30" i="23"/>
  <c r="AX30" i="23"/>
  <c r="AV30" i="23"/>
  <c r="AT30" i="23"/>
  <c r="AR30" i="23"/>
  <c r="AP30" i="23"/>
  <c r="AN30" i="23"/>
  <c r="AL30" i="23"/>
  <c r="AJ30" i="23"/>
  <c r="AH30" i="23"/>
  <c r="AF30" i="23"/>
  <c r="AD30" i="23"/>
  <c r="AB30" i="23"/>
  <c r="Z30" i="23"/>
  <c r="X30" i="23"/>
  <c r="T30" i="23"/>
  <c r="P30" i="23"/>
  <c r="J30" i="23"/>
  <c r="G30" i="23"/>
  <c r="BC29" i="23"/>
  <c r="BA29" i="23"/>
  <c r="AY29" i="23"/>
  <c r="AW29" i="23"/>
  <c r="AU29" i="23"/>
  <c r="AS29" i="23"/>
  <c r="AQ29" i="23"/>
  <c r="AO29" i="23"/>
  <c r="AM29" i="23"/>
  <c r="AK29" i="23"/>
  <c r="AI29" i="23"/>
  <c r="AG29" i="23"/>
  <c r="AE29" i="23"/>
  <c r="AC29" i="23"/>
  <c r="AA29" i="23"/>
  <c r="Y29" i="23"/>
  <c r="T29" i="23"/>
  <c r="P29" i="23"/>
  <c r="J29" i="23"/>
  <c r="G29" i="23"/>
  <c r="BB28" i="23"/>
  <c r="AZ28" i="23"/>
  <c r="AX28" i="23"/>
  <c r="AV28" i="23"/>
  <c r="AT28" i="23"/>
  <c r="AR28" i="23"/>
  <c r="AP28" i="23"/>
  <c r="AN28" i="23"/>
  <c r="AL28" i="23"/>
  <c r="AJ28" i="23"/>
  <c r="AH28" i="23"/>
  <c r="AF28" i="23"/>
  <c r="AD28" i="23"/>
  <c r="AB28" i="23"/>
  <c r="Z28" i="23"/>
  <c r="X28" i="23"/>
  <c r="T28" i="23"/>
  <c r="P28" i="23"/>
  <c r="J28" i="23"/>
  <c r="G28" i="23"/>
  <c r="BC27" i="23"/>
  <c r="BA27" i="23"/>
  <c r="AY27" i="23"/>
  <c r="AW27" i="23"/>
  <c r="AU27" i="23"/>
  <c r="AS27" i="23"/>
  <c r="AQ27" i="23"/>
  <c r="AO27" i="23"/>
  <c r="AM27" i="23"/>
  <c r="AK27" i="23"/>
  <c r="AI27" i="23"/>
  <c r="AG27" i="23"/>
  <c r="AE27" i="23"/>
  <c r="AC27" i="23"/>
  <c r="AA27" i="23"/>
  <c r="Y27" i="23"/>
  <c r="T27" i="23"/>
  <c r="P27" i="23"/>
  <c r="J27" i="23"/>
  <c r="G27" i="23"/>
  <c r="BB26" i="23"/>
  <c r="AZ26" i="23"/>
  <c r="AX26" i="23"/>
  <c r="AV26" i="23"/>
  <c r="AT26" i="23"/>
  <c r="AR26" i="23"/>
  <c r="AP26" i="23"/>
  <c r="AN26" i="23"/>
  <c r="AL26" i="23"/>
  <c r="AJ26" i="23"/>
  <c r="AH26" i="23"/>
  <c r="AF26" i="23"/>
  <c r="AD26" i="23"/>
  <c r="AB26" i="23"/>
  <c r="Z26" i="23"/>
  <c r="X26" i="23"/>
  <c r="T26" i="23"/>
  <c r="P26" i="23"/>
  <c r="J26" i="23"/>
  <c r="G26" i="23"/>
  <c r="BC25" i="23"/>
  <c r="BA25" i="23"/>
  <c r="AY25" i="23"/>
  <c r="AW25" i="23"/>
  <c r="AU25" i="23"/>
  <c r="AS25" i="23"/>
  <c r="AQ25" i="23"/>
  <c r="AO25" i="23"/>
  <c r="AM25" i="23"/>
  <c r="AK25" i="23"/>
  <c r="AI25" i="23"/>
  <c r="AG25" i="23"/>
  <c r="AE25" i="23"/>
  <c r="AC25" i="23"/>
  <c r="AA25" i="23"/>
  <c r="Y25" i="23"/>
  <c r="T25" i="23"/>
  <c r="P25" i="23"/>
  <c r="J25" i="23"/>
  <c r="G25" i="23"/>
  <c r="BB24" i="23"/>
  <c r="AZ24" i="23"/>
  <c r="AX24" i="23"/>
  <c r="AV24" i="23"/>
  <c r="AT24" i="23"/>
  <c r="AR24" i="23"/>
  <c r="AP24" i="23"/>
  <c r="AN24" i="23"/>
  <c r="AL24" i="23"/>
  <c r="AJ24" i="23"/>
  <c r="AH24" i="23"/>
  <c r="AF24" i="23"/>
  <c r="AD24" i="23"/>
  <c r="AB24" i="23"/>
  <c r="Z24" i="23"/>
  <c r="X24" i="23"/>
  <c r="T24" i="23"/>
  <c r="P24" i="23"/>
  <c r="J24" i="23"/>
  <c r="G24" i="23"/>
  <c r="BC23" i="23"/>
  <c r="BA23" i="23"/>
  <c r="AY23" i="23"/>
  <c r="AW23" i="23"/>
  <c r="AU23" i="23"/>
  <c r="AS23" i="23"/>
  <c r="AQ23" i="23"/>
  <c r="AO23" i="23"/>
  <c r="AM23" i="23"/>
  <c r="AK23" i="23"/>
  <c r="AI23" i="23"/>
  <c r="AG23" i="23"/>
  <c r="AE23" i="23"/>
  <c r="AC23" i="23"/>
  <c r="AA23" i="23"/>
  <c r="Y23" i="23"/>
  <c r="T23" i="23"/>
  <c r="P23" i="23"/>
  <c r="J23" i="23"/>
  <c r="G23" i="23"/>
  <c r="BB22" i="23"/>
  <c r="AZ22" i="23"/>
  <c r="AX22" i="23"/>
  <c r="AV22" i="23"/>
  <c r="AT22" i="23"/>
  <c r="AR22" i="23"/>
  <c r="AP22" i="23"/>
  <c r="AN22" i="23"/>
  <c r="AL22" i="23"/>
  <c r="AJ22" i="23"/>
  <c r="AH22" i="23"/>
  <c r="AF22" i="23"/>
  <c r="AB22" i="23"/>
  <c r="Z22" i="23"/>
  <c r="X22" i="23"/>
  <c r="T22" i="23"/>
  <c r="P22" i="23"/>
  <c r="J22" i="23"/>
  <c r="G22" i="23"/>
  <c r="BC21" i="23"/>
  <c r="BA21" i="23"/>
  <c r="AY21" i="23"/>
  <c r="AW21" i="23"/>
  <c r="AU21" i="23"/>
  <c r="AS21" i="23"/>
  <c r="AQ21" i="23"/>
  <c r="AO21" i="23"/>
  <c r="AM21" i="23"/>
  <c r="AK21" i="23"/>
  <c r="AI21" i="23"/>
  <c r="AG21" i="23"/>
  <c r="AE21" i="23"/>
  <c r="AC21" i="23"/>
  <c r="AA21" i="23"/>
  <c r="Y21" i="23"/>
  <c r="T21" i="23"/>
  <c r="P21" i="23"/>
  <c r="J21" i="23"/>
  <c r="G21" i="23"/>
  <c r="BB20" i="23"/>
  <c r="AZ20" i="23"/>
  <c r="AX20" i="23"/>
  <c r="AV20" i="23"/>
  <c r="AT20" i="23"/>
  <c r="AR20" i="23"/>
  <c r="AP20" i="23"/>
  <c r="AN20" i="23"/>
  <c r="AL20" i="23"/>
  <c r="AJ20" i="23"/>
  <c r="AH20" i="23"/>
  <c r="AF20" i="23"/>
  <c r="AD20" i="23"/>
  <c r="AB20" i="23"/>
  <c r="Z20" i="23"/>
  <c r="X20" i="23"/>
  <c r="T20" i="23"/>
  <c r="P20" i="23"/>
  <c r="J20" i="23"/>
  <c r="G20" i="23"/>
  <c r="BC19" i="23"/>
  <c r="BA19" i="23"/>
  <c r="AY19" i="23"/>
  <c r="AW19" i="23"/>
  <c r="AU19" i="23"/>
  <c r="AS19" i="23"/>
  <c r="AQ19" i="23"/>
  <c r="AO19" i="23"/>
  <c r="AM19" i="23"/>
  <c r="AK19" i="23"/>
  <c r="AI19" i="23"/>
  <c r="AG19" i="23"/>
  <c r="AE19" i="23"/>
  <c r="AC19" i="23"/>
  <c r="AA19" i="23"/>
  <c r="Y19" i="23"/>
  <c r="T19" i="23"/>
  <c r="P19" i="23"/>
  <c r="J19" i="23"/>
  <c r="G19" i="23"/>
  <c r="BB18" i="23"/>
  <c r="AZ18" i="23"/>
  <c r="AX18" i="23"/>
  <c r="AV18" i="23"/>
  <c r="AT18" i="23"/>
  <c r="AR18" i="23"/>
  <c r="AP18" i="23"/>
  <c r="AN18" i="23"/>
  <c r="AL18" i="23"/>
  <c r="AJ18" i="23"/>
  <c r="AH18" i="23"/>
  <c r="AF18" i="23"/>
  <c r="AD18" i="23"/>
  <c r="AB18" i="23"/>
  <c r="Z18" i="23"/>
  <c r="X18" i="23"/>
  <c r="T18" i="23"/>
  <c r="P18" i="23"/>
  <c r="J18" i="23"/>
  <c r="G18" i="23"/>
  <c r="BC17" i="23"/>
  <c r="BA17" i="23"/>
  <c r="AY17" i="23"/>
  <c r="AW17" i="23"/>
  <c r="AU17" i="23"/>
  <c r="AS17" i="23"/>
  <c r="AQ17" i="23"/>
  <c r="AO17" i="23"/>
  <c r="AM17" i="23"/>
  <c r="AK17" i="23"/>
  <c r="AI17" i="23"/>
  <c r="AG17" i="23"/>
  <c r="AE17" i="23"/>
  <c r="AC17" i="23"/>
  <c r="AA17" i="23"/>
  <c r="Y17" i="23"/>
  <c r="T17" i="23"/>
  <c r="P17" i="23"/>
  <c r="J17" i="23"/>
  <c r="G17" i="23"/>
  <c r="BB16" i="23"/>
  <c r="AZ16" i="23"/>
  <c r="AX16" i="23"/>
  <c r="AV16" i="23"/>
  <c r="AT16" i="23"/>
  <c r="AR16" i="23"/>
  <c r="AP16" i="23"/>
  <c r="AN16" i="23"/>
  <c r="AL16" i="23"/>
  <c r="AJ16" i="23"/>
  <c r="AH16" i="23"/>
  <c r="AF16" i="23"/>
  <c r="AD16" i="23"/>
  <c r="AB16" i="23"/>
  <c r="Z16" i="23"/>
  <c r="X16" i="23"/>
  <c r="T16" i="23"/>
  <c r="P16" i="23"/>
  <c r="J16" i="23"/>
  <c r="G16" i="23"/>
  <c r="BC15" i="23"/>
  <c r="BA15" i="23"/>
  <c r="AY15" i="23"/>
  <c r="AW15" i="23"/>
  <c r="AU15" i="23"/>
  <c r="AS15" i="23"/>
  <c r="AQ15" i="23"/>
  <c r="AO15" i="23"/>
  <c r="AM15" i="23"/>
  <c r="AK15" i="23"/>
  <c r="AI15" i="23"/>
  <c r="AG15" i="23"/>
  <c r="AE15" i="23"/>
  <c r="AC15" i="23"/>
  <c r="AA15" i="23"/>
  <c r="Y15" i="23"/>
  <c r="T15" i="23"/>
  <c r="P15" i="23"/>
  <c r="J15" i="23"/>
  <c r="G15" i="23"/>
  <c r="BB14" i="23"/>
  <c r="AZ14" i="23"/>
  <c r="AX14" i="23"/>
  <c r="AV14" i="23"/>
  <c r="AT14" i="23"/>
  <c r="AR14" i="23"/>
  <c r="AP14" i="23"/>
  <c r="AN14" i="23"/>
  <c r="AL14" i="23"/>
  <c r="AJ14" i="23"/>
  <c r="AH14" i="23"/>
  <c r="AF14" i="23"/>
  <c r="AD14" i="23"/>
  <c r="AB14" i="23"/>
  <c r="Z14" i="23"/>
  <c r="X14" i="23"/>
  <c r="T14" i="23"/>
  <c r="P14" i="23"/>
  <c r="J14" i="23"/>
  <c r="G14" i="23"/>
  <c r="BC13" i="23"/>
  <c r="BA13" i="23"/>
  <c r="AY13" i="23"/>
  <c r="AW13" i="23"/>
  <c r="AU13" i="23"/>
  <c r="AS13" i="23"/>
  <c r="AQ13" i="23"/>
  <c r="AO13" i="23"/>
  <c r="AM13" i="23"/>
  <c r="AK13" i="23"/>
  <c r="AI13" i="23"/>
  <c r="AG13" i="23"/>
  <c r="AE13" i="23"/>
  <c r="AC13" i="23"/>
  <c r="AA13" i="23"/>
  <c r="Y13" i="23"/>
  <c r="T13" i="23"/>
  <c r="P13" i="23"/>
  <c r="J13" i="23"/>
  <c r="G13" i="23"/>
  <c r="BB12" i="23"/>
  <c r="AZ12" i="23"/>
  <c r="AX12" i="23"/>
  <c r="AV12" i="23"/>
  <c r="AT12" i="23"/>
  <c r="AR12" i="23"/>
  <c r="AP12" i="23"/>
  <c r="AN12" i="23"/>
  <c r="AL12" i="23"/>
  <c r="AJ12" i="23"/>
  <c r="AH12" i="23"/>
  <c r="AF12" i="23"/>
  <c r="AD12" i="23"/>
  <c r="AB12" i="23"/>
  <c r="Z12" i="23"/>
  <c r="X12" i="23"/>
  <c r="T12" i="23"/>
  <c r="P12" i="23"/>
  <c r="J12" i="23"/>
  <c r="G12" i="23"/>
  <c r="BC11" i="23"/>
  <c r="BA11" i="23"/>
  <c r="AY11" i="23"/>
  <c r="AW11" i="23"/>
  <c r="AU11" i="23"/>
  <c r="AS11" i="23"/>
  <c r="AQ11" i="23"/>
  <c r="AO11" i="23"/>
  <c r="AM11" i="23"/>
  <c r="AK11" i="23"/>
  <c r="AI11" i="23"/>
  <c r="AG11" i="23"/>
  <c r="AE11" i="23"/>
  <c r="AC11" i="23"/>
  <c r="AA11" i="23"/>
  <c r="Y11" i="23"/>
  <c r="T11" i="23"/>
  <c r="P11" i="23"/>
  <c r="J11" i="23"/>
  <c r="G11" i="23"/>
  <c r="BB10" i="23"/>
  <c r="AZ10" i="23"/>
  <c r="AX10" i="23"/>
  <c r="AV10" i="23"/>
  <c r="AT10" i="23"/>
  <c r="AR10" i="23"/>
  <c r="AP10" i="23"/>
  <c r="AN10" i="23"/>
  <c r="AL10" i="23"/>
  <c r="AJ10" i="23"/>
  <c r="AH10" i="23"/>
  <c r="AF10" i="23"/>
  <c r="AD10" i="23"/>
  <c r="AB10" i="23"/>
  <c r="Z10" i="23"/>
  <c r="X10" i="23"/>
  <c r="T10" i="23"/>
  <c r="P10" i="23"/>
  <c r="J10" i="23"/>
  <c r="G10" i="23"/>
  <c r="BC9" i="23"/>
  <c r="BA9" i="23"/>
  <c r="AY9" i="23"/>
  <c r="AW9" i="23"/>
  <c r="AU9" i="23"/>
  <c r="AS9" i="23"/>
  <c r="AQ9" i="23"/>
  <c r="AO9" i="23"/>
  <c r="AM9" i="23"/>
  <c r="AK9" i="23"/>
  <c r="AI9" i="23"/>
  <c r="AG9" i="23"/>
  <c r="AE9" i="23"/>
  <c r="AC9" i="23"/>
  <c r="AA9" i="23"/>
  <c r="Y9" i="23"/>
  <c r="T9" i="23"/>
  <c r="P9" i="23"/>
  <c r="J9" i="23"/>
  <c r="G9" i="23"/>
  <c r="BB8" i="23"/>
  <c r="AZ8" i="23"/>
  <c r="AX8" i="23"/>
  <c r="AV8" i="23"/>
  <c r="AT8" i="23"/>
  <c r="AR8" i="23"/>
  <c r="AP8" i="23"/>
  <c r="AN8" i="23"/>
  <c r="AL8" i="23"/>
  <c r="AJ8" i="23"/>
  <c r="AH8" i="23"/>
  <c r="AF8" i="23"/>
  <c r="AD8" i="23"/>
  <c r="AB8" i="23"/>
  <c r="Z8" i="23"/>
  <c r="X8" i="23"/>
  <c r="T8" i="23"/>
  <c r="P8" i="23"/>
  <c r="J8" i="23"/>
  <c r="G8" i="23"/>
  <c r="BC7" i="23"/>
  <c r="BA7" i="23"/>
  <c r="AY7" i="23"/>
  <c r="AW7" i="23"/>
  <c r="AU7" i="23"/>
  <c r="AS7" i="23"/>
  <c r="AQ7" i="23"/>
  <c r="AO7" i="23"/>
  <c r="AM7" i="23"/>
  <c r="AK7" i="23"/>
  <c r="AI7" i="23"/>
  <c r="AG7" i="23"/>
  <c r="AE7" i="23"/>
  <c r="AC7" i="23"/>
  <c r="AA7" i="23"/>
  <c r="Y7" i="23"/>
  <c r="T7" i="23"/>
  <c r="P7" i="23"/>
  <c r="J7" i="23"/>
  <c r="G7" i="23"/>
  <c r="K7" i="23" s="1"/>
  <c r="V33" i="22"/>
  <c r="T33" i="22"/>
  <c r="W33" i="22" s="1"/>
  <c r="Q33" i="22"/>
  <c r="O33" i="22"/>
  <c r="R33" i="22" s="1"/>
  <c r="L33" i="22"/>
  <c r="I33" i="22"/>
  <c r="F33" i="22"/>
  <c r="C33" i="22"/>
  <c r="V32" i="22"/>
  <c r="T32" i="22"/>
  <c r="W32" i="22" s="1"/>
  <c r="Q32" i="22"/>
  <c r="O32" i="22"/>
  <c r="R32" i="22" s="1"/>
  <c r="L32" i="22"/>
  <c r="I32" i="22"/>
  <c r="F32" i="22"/>
  <c r="C32" i="22"/>
  <c r="V31" i="22"/>
  <c r="T31" i="22"/>
  <c r="W31" i="22" s="1"/>
  <c r="Q31" i="22"/>
  <c r="O31" i="22"/>
  <c r="R31" i="22" s="1"/>
  <c r="L31" i="22"/>
  <c r="I31" i="22"/>
  <c r="F31" i="22"/>
  <c r="C31" i="22"/>
  <c r="V30" i="22"/>
  <c r="T30" i="22"/>
  <c r="W30" i="22" s="1"/>
  <c r="Q30" i="22"/>
  <c r="O30" i="22"/>
  <c r="R30" i="22" s="1"/>
  <c r="L30" i="22"/>
  <c r="I30" i="22"/>
  <c r="F30" i="22"/>
  <c r="C30" i="22"/>
  <c r="W29" i="22"/>
  <c r="V29" i="22"/>
  <c r="T29" i="22"/>
  <c r="Q29" i="22"/>
  <c r="O29" i="22"/>
  <c r="R29" i="22" s="1"/>
  <c r="L29" i="22"/>
  <c r="I29" i="22"/>
  <c r="F29" i="22"/>
  <c r="C29" i="22"/>
  <c r="V28" i="22"/>
  <c r="T28" i="22"/>
  <c r="W28" i="22" s="1"/>
  <c r="Q28" i="22"/>
  <c r="O28" i="22"/>
  <c r="R28" i="22" s="1"/>
  <c r="L28" i="22"/>
  <c r="I28" i="22"/>
  <c r="F28" i="22"/>
  <c r="C28" i="22"/>
  <c r="V27" i="22"/>
  <c r="T27" i="22"/>
  <c r="W27" i="22" s="1"/>
  <c r="Q27" i="22"/>
  <c r="O27" i="22"/>
  <c r="R27" i="22" s="1"/>
  <c r="L27" i="22"/>
  <c r="I27" i="22"/>
  <c r="F27" i="22"/>
  <c r="C27" i="22"/>
  <c r="V26" i="22"/>
  <c r="T26" i="22"/>
  <c r="W26" i="22" s="1"/>
  <c r="R26" i="22"/>
  <c r="Q26" i="22"/>
  <c r="O26" i="22"/>
  <c r="L26" i="22"/>
  <c r="I26" i="22"/>
  <c r="F26" i="22"/>
  <c r="C26" i="22"/>
  <c r="V25" i="22"/>
  <c r="T25" i="22"/>
  <c r="W25" i="22" s="1"/>
  <c r="Q25" i="22"/>
  <c r="O25" i="22"/>
  <c r="R25" i="22" s="1"/>
  <c r="L25" i="22"/>
  <c r="I25" i="22"/>
  <c r="F25" i="22"/>
  <c r="C25" i="22"/>
  <c r="V24" i="22"/>
  <c r="T24" i="22"/>
  <c r="W24" i="22" s="1"/>
  <c r="Q24" i="22"/>
  <c r="O24" i="22"/>
  <c r="R24" i="22" s="1"/>
  <c r="L24" i="22"/>
  <c r="I24" i="22"/>
  <c r="F24" i="22"/>
  <c r="C24" i="22"/>
  <c r="V23" i="22"/>
  <c r="T23" i="22"/>
  <c r="W23" i="22" s="1"/>
  <c r="Q23" i="22"/>
  <c r="O23" i="22"/>
  <c r="R23" i="22" s="1"/>
  <c r="L23" i="22"/>
  <c r="I23" i="22"/>
  <c r="F23" i="22"/>
  <c r="C23" i="22"/>
  <c r="V22" i="22"/>
  <c r="T22" i="22"/>
  <c r="W22" i="22" s="1"/>
  <c r="Q22" i="22"/>
  <c r="O22" i="22"/>
  <c r="R22" i="22" s="1"/>
  <c r="L22" i="22"/>
  <c r="I22" i="22"/>
  <c r="F22" i="22"/>
  <c r="C22" i="22"/>
  <c r="V21" i="22"/>
  <c r="T21" i="22"/>
  <c r="W21" i="22" s="1"/>
  <c r="R21" i="22"/>
  <c r="Q21" i="22"/>
  <c r="O21" i="22"/>
  <c r="L21" i="22"/>
  <c r="I21" i="22"/>
  <c r="F21" i="22"/>
  <c r="C21" i="22"/>
  <c r="W20" i="22"/>
  <c r="V20" i="22"/>
  <c r="T20" i="22"/>
  <c r="Q20" i="22"/>
  <c r="O20" i="22"/>
  <c r="R20" i="22" s="1"/>
  <c r="L20" i="22"/>
  <c r="I20" i="22"/>
  <c r="F20" i="22"/>
  <c r="C20" i="22"/>
  <c r="V19" i="22"/>
  <c r="T19" i="22"/>
  <c r="W19" i="22" s="1"/>
  <c r="Q19" i="22"/>
  <c r="O19" i="22"/>
  <c r="R19" i="22" s="1"/>
  <c r="L19" i="22"/>
  <c r="I19" i="22"/>
  <c r="F19" i="22"/>
  <c r="C19" i="22"/>
  <c r="V18" i="22"/>
  <c r="T18" i="22"/>
  <c r="W18" i="22" s="1"/>
  <c r="Q18" i="22"/>
  <c r="O18" i="22"/>
  <c r="R18" i="22" s="1"/>
  <c r="L18" i="22"/>
  <c r="I18" i="22"/>
  <c r="F18" i="22"/>
  <c r="V17" i="22"/>
  <c r="T17" i="22"/>
  <c r="W17" i="22" s="1"/>
  <c r="Q17" i="22"/>
  <c r="O17" i="22"/>
  <c r="R17" i="22" s="1"/>
  <c r="L17" i="22"/>
  <c r="I17" i="22"/>
  <c r="F17" i="22"/>
  <c r="C17" i="22"/>
  <c r="W16" i="22"/>
  <c r="V16" i="22"/>
  <c r="T16" i="22"/>
  <c r="R16" i="22"/>
  <c r="Q16" i="22"/>
  <c r="O16" i="22"/>
  <c r="L16" i="22"/>
  <c r="I16" i="22"/>
  <c r="F16" i="22"/>
  <c r="C16" i="22"/>
  <c r="V15" i="22"/>
  <c r="T15" i="22"/>
  <c r="W15" i="22" s="1"/>
  <c r="Q15" i="22"/>
  <c r="O15" i="22"/>
  <c r="R15" i="22" s="1"/>
  <c r="L15" i="22"/>
  <c r="I15" i="22"/>
  <c r="F15" i="22"/>
  <c r="C15" i="22"/>
  <c r="W14" i="22"/>
  <c r="V14" i="22"/>
  <c r="T14" i="22"/>
  <c r="Q14" i="22"/>
  <c r="O14" i="22"/>
  <c r="R14" i="22" s="1"/>
  <c r="L14" i="22"/>
  <c r="I14" i="22"/>
  <c r="F14" i="22"/>
  <c r="C14" i="22"/>
  <c r="V13" i="22"/>
  <c r="T13" i="22"/>
  <c r="W13" i="22" s="1"/>
  <c r="Q13" i="22"/>
  <c r="O13" i="22"/>
  <c r="R13" i="22" s="1"/>
  <c r="L13" i="22"/>
  <c r="I13" i="22"/>
  <c r="F13" i="22"/>
  <c r="C13" i="22"/>
  <c r="V12" i="22"/>
  <c r="T12" i="22"/>
  <c r="W12" i="22" s="1"/>
  <c r="R12" i="22"/>
  <c r="Q12" i="22"/>
  <c r="O12" i="22"/>
  <c r="L12" i="22"/>
  <c r="I12" i="22"/>
  <c r="F12" i="22"/>
  <c r="C12" i="22"/>
  <c r="W11" i="22"/>
  <c r="V11" i="22"/>
  <c r="T11" i="22"/>
  <c r="Q11" i="22"/>
  <c r="O11" i="22"/>
  <c r="R11" i="22" s="1"/>
  <c r="L11" i="22"/>
  <c r="I11" i="22"/>
  <c r="F11" i="22"/>
  <c r="V10" i="22"/>
  <c r="T10" i="22"/>
  <c r="W10" i="22" s="1"/>
  <c r="Q10" i="22"/>
  <c r="O10" i="22"/>
  <c r="R10" i="22" s="1"/>
  <c r="L10" i="22"/>
  <c r="I10" i="22"/>
  <c r="F10" i="22"/>
  <c r="V9" i="22"/>
  <c r="T9" i="22"/>
  <c r="W9" i="22" s="1"/>
  <c r="Q9" i="22"/>
  <c r="O9" i="22"/>
  <c r="R9" i="22" s="1"/>
  <c r="I9" i="22"/>
  <c r="F9" i="22"/>
  <c r="V8" i="22"/>
  <c r="T8" i="22"/>
  <c r="W8" i="22" s="1"/>
  <c r="R8" i="22"/>
  <c r="Q8" i="22"/>
  <c r="O8" i="22"/>
  <c r="I8" i="22"/>
  <c r="F8" i="22"/>
  <c r="W7" i="22"/>
  <c r="V7" i="22"/>
  <c r="T7" i="22"/>
  <c r="R7" i="22"/>
  <c r="Q7" i="22"/>
  <c r="O7" i="22"/>
  <c r="L7" i="22"/>
  <c r="I7" i="22"/>
  <c r="F7" i="22"/>
  <c r="U11" i="23" l="1"/>
  <c r="U32" i="23"/>
  <c r="K47" i="23"/>
  <c r="K51" i="23"/>
  <c r="U12" i="23"/>
  <c r="K18" i="23"/>
  <c r="K33" i="23"/>
  <c r="K35" i="23"/>
  <c r="K36" i="23"/>
  <c r="U46" i="23"/>
  <c r="U16" i="23"/>
  <c r="U20" i="23"/>
  <c r="U22" i="23"/>
  <c r="U24" i="23"/>
  <c r="U28" i="23"/>
  <c r="U47" i="23"/>
  <c r="U49" i="23"/>
  <c r="U51" i="23"/>
  <c r="U53" i="23"/>
  <c r="K9" i="23"/>
  <c r="K13" i="23"/>
  <c r="K15" i="23"/>
  <c r="K17" i="23"/>
  <c r="K21" i="23"/>
  <c r="K25" i="23"/>
  <c r="K27" i="23"/>
  <c r="K28" i="23"/>
  <c r="K29" i="23"/>
  <c r="U39" i="23"/>
  <c r="U44" i="23"/>
  <c r="U8" i="23"/>
  <c r="U21" i="23"/>
  <c r="U25" i="23"/>
  <c r="K30" i="23"/>
  <c r="K46" i="23"/>
  <c r="U30" i="23"/>
  <c r="K37" i="23"/>
  <c r="K39" i="23"/>
  <c r="U43" i="23"/>
  <c r="U50" i="23"/>
  <c r="U54" i="23"/>
  <c r="U9" i="23"/>
  <c r="U13" i="23"/>
  <c r="U18" i="23"/>
  <c r="U19" i="23"/>
  <c r="K22" i="23"/>
  <c r="U34" i="23"/>
  <c r="U35" i="23"/>
  <c r="U36" i="23"/>
  <c r="U37" i="23"/>
  <c r="K41" i="23"/>
  <c r="K42" i="23"/>
  <c r="K44" i="23"/>
  <c r="K50" i="23"/>
  <c r="K54" i="23"/>
  <c r="K10" i="23"/>
  <c r="K11" i="23"/>
  <c r="K12" i="23"/>
  <c r="K14" i="23"/>
  <c r="U17" i="23"/>
  <c r="K23" i="23"/>
  <c r="K31" i="23"/>
  <c r="U10" i="23"/>
  <c r="U14" i="23"/>
  <c r="K19" i="23"/>
  <c r="K20" i="23"/>
  <c r="K26" i="23"/>
  <c r="U26" i="23"/>
  <c r="U27" i="23"/>
  <c r="V27" i="23" s="1"/>
  <c r="K34" i="23"/>
  <c r="K38" i="23"/>
  <c r="U40" i="23"/>
  <c r="U42" i="23"/>
  <c r="K48" i="23"/>
  <c r="K49" i="23"/>
  <c r="K52" i="23"/>
  <c r="K9" i="24"/>
  <c r="X19" i="24"/>
  <c r="AH9" i="24"/>
  <c r="AH19" i="24" s="1"/>
  <c r="AH44" i="24" s="1"/>
  <c r="L10" i="24"/>
  <c r="T12" i="24"/>
  <c r="J13" i="24"/>
  <c r="AG13" i="24"/>
  <c r="K14" i="24"/>
  <c r="S14" i="24"/>
  <c r="AG14" i="24"/>
  <c r="R15" i="24"/>
  <c r="L16" i="24"/>
  <c r="R16" i="24"/>
  <c r="AI16" i="24"/>
  <c r="J18" i="24"/>
  <c r="AG18" i="24"/>
  <c r="AE19" i="24"/>
  <c r="J21" i="24"/>
  <c r="J31" i="24" s="1"/>
  <c r="R21" i="24"/>
  <c r="R31" i="24" s="1"/>
  <c r="K75" i="24" s="1"/>
  <c r="Z21" i="24"/>
  <c r="Z31" i="24" s="1"/>
  <c r="X43" i="24"/>
  <c r="AB35" i="24"/>
  <c r="AB43" i="24" s="1"/>
  <c r="AE36" i="24"/>
  <c r="AE37" i="24"/>
  <c r="AE38" i="24"/>
  <c r="AE39" i="24"/>
  <c r="AE40" i="24"/>
  <c r="AE41" i="24"/>
  <c r="AE42" i="24"/>
  <c r="AJ9" i="24"/>
  <c r="K13" i="24"/>
  <c r="L14" i="24"/>
  <c r="AA14" i="24"/>
  <c r="S16" i="24"/>
  <c r="AA16" i="24"/>
  <c r="AJ16" i="24"/>
  <c r="P43" i="24"/>
  <c r="AE35" i="24"/>
  <c r="AE43" i="24" s="1"/>
  <c r="AF44" i="24" s="1"/>
  <c r="S66" i="24"/>
  <c r="AD66" i="24" s="1"/>
  <c r="U33" i="23"/>
  <c r="T43" i="24"/>
  <c r="AD56" i="24"/>
  <c r="U29" i="23"/>
  <c r="K40" i="23"/>
  <c r="K43" i="23"/>
  <c r="U45" i="23"/>
  <c r="J9" i="24"/>
  <c r="K10" i="24"/>
  <c r="S12" i="24"/>
  <c r="AA12" i="24"/>
  <c r="AJ12" i="24"/>
  <c r="K15" i="24"/>
  <c r="AB15" i="24"/>
  <c r="AJ15" i="24"/>
  <c r="P19" i="24"/>
  <c r="L33" i="24"/>
  <c r="L43" i="24" s="1"/>
  <c r="AB37" i="24"/>
  <c r="AB38" i="24"/>
  <c r="AB39" i="24"/>
  <c r="AB40" i="24"/>
  <c r="AB41" i="24"/>
  <c r="AD63" i="24"/>
  <c r="AE56" i="24"/>
  <c r="U7" i="23"/>
  <c r="U15" i="23"/>
  <c r="K24" i="23"/>
  <c r="U31" i="23"/>
  <c r="U38" i="23"/>
  <c r="K17" i="24"/>
  <c r="V11" i="23"/>
  <c r="Q11" i="24"/>
  <c r="S11" i="24"/>
  <c r="K12" i="24"/>
  <c r="I12" i="24"/>
  <c r="K8" i="23"/>
  <c r="K16" i="23"/>
  <c r="U23" i="23"/>
  <c r="K32" i="23"/>
  <c r="Y10" i="24"/>
  <c r="AA10" i="24"/>
  <c r="P63" i="24"/>
  <c r="K53" i="23"/>
  <c r="L15" i="24"/>
  <c r="J15" i="24"/>
  <c r="AB17" i="24"/>
  <c r="Z17" i="24"/>
  <c r="R18" i="24"/>
  <c r="T18" i="24"/>
  <c r="AA18" i="24"/>
  <c r="K92" i="24"/>
  <c r="K91" i="24"/>
  <c r="K93" i="24"/>
  <c r="U48" i="23"/>
  <c r="AA9" i="24"/>
  <c r="O19" i="24"/>
  <c r="H19" i="24"/>
  <c r="L11" i="24"/>
  <c r="L19" i="24" s="1"/>
  <c r="J11" i="24"/>
  <c r="AB13" i="24"/>
  <c r="Z13" i="24"/>
  <c r="R14" i="24"/>
  <c r="T14" i="24"/>
  <c r="L17" i="24"/>
  <c r="T17" i="24"/>
  <c r="AI17" i="24"/>
  <c r="F73" i="24"/>
  <c r="G73" i="24"/>
  <c r="U41" i="23"/>
  <c r="K45" i="23"/>
  <c r="U52" i="23"/>
  <c r="AB9" i="24"/>
  <c r="Z9" i="24"/>
  <c r="Z19" i="24" s="1"/>
  <c r="Z44" i="24" s="1"/>
  <c r="R10" i="24"/>
  <c r="T10" i="24"/>
  <c r="T19" i="24" s="1"/>
  <c r="T44" i="24" s="1"/>
  <c r="Q15" i="24"/>
  <c r="S15" i="24"/>
  <c r="K16" i="24"/>
  <c r="I16" i="24"/>
  <c r="G19" i="24"/>
  <c r="I9" i="24"/>
  <c r="I19" i="24" s="1"/>
  <c r="R9" i="24"/>
  <c r="Q10" i="24"/>
  <c r="Q19" i="24" s="1"/>
  <c r="Q44" i="24" s="1"/>
  <c r="AB10" i="24"/>
  <c r="AJ10" i="24"/>
  <c r="AA11" i="24"/>
  <c r="AI11" i="24"/>
  <c r="AI19" i="24" s="1"/>
  <c r="AI44" i="24" s="1"/>
  <c r="AG12" i="24"/>
  <c r="AG19" i="24" s="1"/>
  <c r="R13" i="24"/>
  <c r="Q14" i="24"/>
  <c r="AB14" i="24"/>
  <c r="AJ14" i="24"/>
  <c r="AA15" i="24"/>
  <c r="AI15" i="24"/>
  <c r="AG16" i="24"/>
  <c r="R17" i="24"/>
  <c r="Q18" i="24"/>
  <c r="AB18" i="24"/>
  <c r="AJ18" i="24"/>
  <c r="AI43" i="24"/>
  <c r="P60" i="24"/>
  <c r="S9" i="24"/>
  <c r="S10" i="24"/>
  <c r="AB12" i="24"/>
  <c r="S13" i="24"/>
  <c r="AA13" i="24"/>
  <c r="AB16" i="24"/>
  <c r="S17" i="24"/>
  <c r="AA17" i="24"/>
  <c r="AD60" i="24"/>
  <c r="W19" i="24"/>
  <c r="Y9" i="24"/>
  <c r="K43" i="24"/>
  <c r="J68" i="24"/>
  <c r="J75" i="24" s="1"/>
  <c r="J62" i="24"/>
  <c r="J65" i="24" s="1"/>
  <c r="R61" i="24"/>
  <c r="O74" i="24"/>
  <c r="G43" i="24"/>
  <c r="O43" i="24"/>
  <c r="W43" i="24"/>
  <c r="P56" i="24"/>
  <c r="Q56" i="24" s="1"/>
  <c r="E66" i="24"/>
  <c r="P66" i="24" s="1"/>
  <c r="W62" i="24"/>
  <c r="G93" i="24"/>
  <c r="G92" i="24"/>
  <c r="AF33" i="24"/>
  <c r="AF43" i="24" s="1"/>
  <c r="K62" i="24"/>
  <c r="K65" i="24" s="1"/>
  <c r="Y68" i="24"/>
  <c r="I75" i="24"/>
  <c r="AE75" i="24"/>
  <c r="I91" i="24"/>
  <c r="Q58" i="24"/>
  <c r="D61" i="24"/>
  <c r="H62" i="24"/>
  <c r="D67" i="24"/>
  <c r="P67" i="24" s="1"/>
  <c r="I92" i="24"/>
  <c r="AE58" i="24"/>
  <c r="I62" i="24"/>
  <c r="V45" i="23" l="1"/>
  <c r="V9" i="23"/>
  <c r="V39" i="23"/>
  <c r="V37" i="23"/>
  <c r="V51" i="23"/>
  <c r="V43" i="23"/>
  <c r="V47" i="23"/>
  <c r="V21" i="23"/>
  <c r="V19" i="23"/>
  <c r="V29" i="23"/>
  <c r="V25" i="23"/>
  <c r="V13" i="23"/>
  <c r="V17" i="23"/>
  <c r="V49" i="23"/>
  <c r="V33" i="23"/>
  <c r="V35" i="23"/>
  <c r="V53" i="23"/>
  <c r="AD73" i="24"/>
  <c r="Y19" i="24"/>
  <c r="P44" i="24"/>
  <c r="AJ19" i="24"/>
  <c r="AJ44" i="24" s="1"/>
  <c r="J19" i="24"/>
  <c r="J44" i="24" s="1"/>
  <c r="K19" i="24"/>
  <c r="R76" i="24" s="1"/>
  <c r="X44" i="24"/>
  <c r="AD67" i="24"/>
  <c r="E73" i="24"/>
  <c r="P73" i="24" s="1"/>
  <c r="P74" i="24"/>
  <c r="Q73" i="24" s="1"/>
  <c r="H69" i="24"/>
  <c r="H76" i="24"/>
  <c r="K78" i="24" s="1"/>
  <c r="V76" i="24"/>
  <c r="L44" i="24"/>
  <c r="Q62" i="24"/>
  <c r="W44" i="24"/>
  <c r="R19" i="24"/>
  <c r="R44" i="24" s="1"/>
  <c r="AB19" i="24"/>
  <c r="V41" i="23"/>
  <c r="AE44" i="24"/>
  <c r="AA19" i="24"/>
  <c r="V31" i="23"/>
  <c r="I78" i="24"/>
  <c r="P61" i="24"/>
  <c r="Q60" i="24" s="1"/>
  <c r="AG44" i="24"/>
  <c r="D69" i="24"/>
  <c r="I44" i="24"/>
  <c r="AF63" i="24"/>
  <c r="AD61" i="24"/>
  <c r="AE60" i="24" s="1"/>
  <c r="S19" i="24"/>
  <c r="S44" i="24" s="1"/>
  <c r="AE62" i="24"/>
  <c r="V23" i="23"/>
  <c r="V15" i="23"/>
  <c r="AE65" i="24"/>
  <c r="Q75" i="24"/>
  <c r="AG75" i="24" s="1"/>
  <c r="O44" i="24"/>
  <c r="B45" i="24" s="1"/>
  <c r="H84" i="24" s="1"/>
  <c r="V84" i="24" s="1"/>
  <c r="V7" i="23"/>
  <c r="AF73" i="24" l="1"/>
  <c r="Y44" i="24"/>
  <c r="O71" i="24"/>
  <c r="M71" i="24"/>
  <c r="AD74" i="24"/>
  <c r="AE73" i="24" s="1"/>
  <c r="AG73" i="24" s="1"/>
  <c r="K44" i="24"/>
  <c r="G70" i="24"/>
  <c r="F70" i="24"/>
  <c r="J78" i="24"/>
  <c r="P64" i="24"/>
  <c r="AB44" i="24"/>
  <c r="Q72" i="24"/>
  <c r="Q65" i="24"/>
  <c r="AG65" i="24" s="1"/>
  <c r="Y78" i="24"/>
  <c r="T77" i="24"/>
  <c r="AD64" i="24"/>
  <c r="AE63" i="24" s="1"/>
  <c r="AA44" i="24"/>
  <c r="AQ71" i="24"/>
  <c r="M93" i="24" s="1"/>
  <c r="T93" i="24" s="1"/>
  <c r="AC71" i="24"/>
  <c r="AP71" i="24"/>
  <c r="F77" i="24"/>
  <c r="AQ77" i="24" l="1"/>
  <c r="AF74" i="24"/>
  <c r="AE72" i="24"/>
  <c r="AQ70" i="24" s="1"/>
  <c r="M92" i="24" s="1"/>
  <c r="T92" i="24" s="1"/>
  <c r="AF64" i="24"/>
  <c r="Q63" i="24"/>
  <c r="AG63" i="24" s="1"/>
  <c r="AP70" i="24"/>
  <c r="P71" i="24"/>
  <c r="AP69" i="24"/>
  <c r="AD70" i="24"/>
  <c r="AD71" i="24"/>
  <c r="AQ69" i="24"/>
  <c r="M91" i="24" s="1"/>
  <c r="T91" i="24" s="1"/>
  <c r="P77" i="24"/>
  <c r="AD77" i="24"/>
  <c r="AQ76" i="24" s="1"/>
  <c r="AQ78" i="24" s="1"/>
  <c r="AF78" i="24"/>
  <c r="AP77" i="24"/>
  <c r="AR77" i="24" s="1"/>
  <c r="P70" i="24"/>
  <c r="AR71" i="24"/>
  <c r="M89" i="24"/>
  <c r="T89" i="24" s="1"/>
  <c r="AF71" i="24" l="1"/>
  <c r="AG72" i="24"/>
  <c r="AQ68" i="24"/>
  <c r="AE70" i="24"/>
  <c r="M88" i="24"/>
  <c r="T88" i="24" s="1"/>
  <c r="AR70" i="24"/>
  <c r="Q70" i="24"/>
  <c r="AP68" i="24"/>
  <c r="AF70" i="24"/>
  <c r="AF77" i="24"/>
  <c r="AP76" i="24"/>
  <c r="M87" i="24"/>
  <c r="T87" i="24" s="1"/>
  <c r="AR69" i="24"/>
  <c r="AP72" i="24" l="1"/>
  <c r="M86" i="24"/>
  <c r="T86" i="24" s="1"/>
  <c r="V85" i="24" s="1"/>
  <c r="AR68" i="24"/>
  <c r="AR72" i="24" s="1"/>
  <c r="AR76" i="24"/>
  <c r="AR78" i="24" s="1"/>
  <c r="AP78" i="24"/>
  <c r="AG70" i="24"/>
  <c r="M90" i="24"/>
  <c r="T90" i="24" s="1"/>
  <c r="V90" i="24" s="1"/>
  <c r="AQ72" i="24"/>
  <c r="V94" i="24" l="1"/>
  <c r="AO40" i="14" l="1"/>
  <c r="AP40" i="14"/>
  <c r="AQ40" i="14"/>
  <c r="AR40" i="14"/>
  <c r="AH40" i="14"/>
  <c r="AI39" i="13"/>
  <c r="AI40" i="14" s="1"/>
  <c r="AJ39" i="13"/>
  <c r="AJ40" i="14" s="1"/>
  <c r="G7" i="14" s="1"/>
  <c r="AK39" i="13"/>
  <c r="AK40" i="14" s="1"/>
  <c r="G8" i="14" s="1"/>
  <c r="AL39" i="13"/>
  <c r="AL40" i="14" s="1"/>
  <c r="AM39" i="13"/>
  <c r="AM40" i="14" s="1"/>
  <c r="AN39" i="13"/>
  <c r="AN40" i="14" s="1"/>
  <c r="G6" i="14" l="1"/>
  <c r="AB21" i="23"/>
  <c r="AC32" i="23"/>
  <c r="AM14" i="23"/>
  <c r="AU12" i="23"/>
  <c r="AP21" i="23"/>
  <c r="AR25" i="23"/>
  <c r="AS12" i="23"/>
  <c r="AO24" i="23"/>
  <c r="AW50" i="23"/>
  <c r="AO26" i="23"/>
  <c r="BC38" i="23"/>
  <c r="X9" i="23"/>
  <c r="AT51" i="23"/>
  <c r="AO28" i="23"/>
  <c r="AB53" i="23"/>
  <c r="AY28" i="23"/>
  <c r="AO40" i="23"/>
  <c r="AS48" i="23"/>
  <c r="AM34" i="23"/>
  <c r="AB43" i="23"/>
  <c r="X13" i="23"/>
  <c r="AX43" i="23"/>
  <c r="AO16" i="23"/>
  <c r="Z17" i="23"/>
  <c r="AM40" i="23"/>
  <c r="AP41" i="23"/>
  <c r="AC20" i="23"/>
  <c r="AB19" i="23"/>
  <c r="AH13" i="23"/>
  <c r="AY46" i="23"/>
  <c r="BA38" i="23"/>
  <c r="AU22" i="23"/>
  <c r="BA30" i="23"/>
  <c r="AD7" i="23"/>
  <c r="AQ28" i="23"/>
  <c r="AJ47" i="23"/>
  <c r="AS38" i="23"/>
  <c r="AX23" i="23"/>
  <c r="AJ31" i="23"/>
  <c r="AX21" i="23"/>
  <c r="AX29" i="23"/>
  <c r="AX37" i="23"/>
  <c r="AV9" i="23"/>
  <c r="Y50" i="23"/>
  <c r="AI28" i="23"/>
  <c r="AR33" i="23"/>
  <c r="AG32" i="23"/>
  <c r="AV43" i="23"/>
  <c r="AP7" i="23"/>
  <c r="X25" i="23"/>
  <c r="AV25" i="23"/>
  <c r="AP15" i="23"/>
  <c r="AF33" i="23"/>
  <c r="AN21" i="23"/>
  <c r="Z37" i="23"/>
  <c r="AT29" i="23"/>
  <c r="AL43" i="23"/>
  <c r="BC14" i="23"/>
  <c r="AN11" i="23"/>
  <c r="AE14" i="23"/>
  <c r="AW20" i="23"/>
  <c r="BA26" i="23"/>
  <c r="AO44" i="23"/>
  <c r="AK12" i="23"/>
  <c r="AR31" i="23"/>
  <c r="AE16" i="23"/>
  <c r="AU54" i="23"/>
  <c r="AA10" i="23"/>
  <c r="AS54" i="23"/>
  <c r="AP33" i="23"/>
  <c r="BB29" i="23"/>
  <c r="AB45" i="23"/>
  <c r="Y26" i="23"/>
  <c r="AB17" i="23"/>
  <c r="AX17" i="23"/>
  <c r="Z19" i="23"/>
  <c r="AD53" i="23"/>
  <c r="AX9" i="23"/>
  <c r="AR15" i="23"/>
  <c r="AI42" i="23"/>
  <c r="AN37" i="23"/>
  <c r="AI44" i="23"/>
  <c r="AA44" i="23"/>
  <c r="AZ13" i="23"/>
  <c r="BB21" i="23"/>
  <c r="AR41" i="23"/>
  <c r="BA28" i="23"/>
  <c r="AF25" i="23"/>
  <c r="AE38" i="23"/>
  <c r="AI38" i="23"/>
  <c r="AL41" i="23"/>
  <c r="AB49" i="23"/>
  <c r="AR45" i="23"/>
  <c r="AQ50" i="23"/>
  <c r="AH33" i="23"/>
  <c r="AD51" i="23"/>
  <c r="AC28" i="23"/>
  <c r="AH29" i="23"/>
  <c r="AI22" i="23"/>
  <c r="BC46" i="23"/>
  <c r="AJ39" i="23"/>
  <c r="AO48" i="23"/>
  <c r="AY34" i="23"/>
  <c r="AQ44" i="23"/>
  <c r="AJ37" i="23"/>
  <c r="AN29" i="23"/>
  <c r="AM22" i="23"/>
  <c r="AL35" i="23"/>
  <c r="AF31" i="23"/>
  <c r="AW38" i="23"/>
  <c r="AV29" i="23"/>
  <c r="AJ21" i="23"/>
  <c r="AX19" i="23"/>
  <c r="AW32" i="23"/>
  <c r="AP23" i="23"/>
  <c r="AP13" i="23"/>
  <c r="AC12" i="23"/>
  <c r="X35" i="23"/>
  <c r="AZ25" i="23"/>
  <c r="AD17" i="23"/>
  <c r="AS8" i="23"/>
  <c r="AY38" i="23"/>
  <c r="AQ26" i="23"/>
  <c r="AD23" i="23"/>
  <c r="Z43" i="23"/>
  <c r="AP45" i="23"/>
  <c r="Y18" i="23"/>
  <c r="AX27" i="23"/>
  <c r="AL49" i="23"/>
  <c r="AI32" i="23"/>
  <c r="BA22" i="23"/>
  <c r="AG30" i="23"/>
  <c r="AB11" i="23"/>
  <c r="BC34" i="23"/>
  <c r="AQ14" i="23"/>
  <c r="AE52" i="23"/>
  <c r="AG40" i="23"/>
  <c r="AB47" i="23"/>
  <c r="AG18" i="23"/>
  <c r="AF51" i="23"/>
  <c r="AT53" i="23"/>
  <c r="BB47" i="23"/>
  <c r="AS22" i="23"/>
  <c r="AT25" i="23"/>
  <c r="AM42" i="23"/>
  <c r="AV11" i="23"/>
  <c r="AR47" i="23"/>
  <c r="AA50" i="23"/>
  <c r="AH47" i="23"/>
  <c r="AY44" i="23"/>
  <c r="AR39" i="23"/>
  <c r="AI20" i="23"/>
  <c r="Y46" i="23"/>
  <c r="Y34" i="23"/>
  <c r="AL19" i="23"/>
  <c r="AJ11" i="23"/>
  <c r="AD27" i="23"/>
  <c r="AZ37" i="23"/>
  <c r="AX49" i="23"/>
  <c r="AL33" i="23"/>
  <c r="AM46" i="23"/>
  <c r="AV35" i="23"/>
  <c r="AR21" i="23"/>
  <c r="AG48" i="23"/>
  <c r="AR7" i="23"/>
  <c r="Y20" i="23"/>
  <c r="AA36" i="23"/>
  <c r="AN31" i="23"/>
  <c r="AT49" i="23"/>
  <c r="BB15" i="23"/>
  <c r="AO50" i="23"/>
  <c r="AC50" i="23"/>
  <c r="AZ7" i="23"/>
  <c r="AS14" i="23"/>
  <c r="BB23" i="23"/>
  <c r="AU26" i="23"/>
  <c r="AC48" i="23"/>
  <c r="AP53" i="23"/>
  <c r="AE12" i="23"/>
  <c r="AB35" i="23"/>
  <c r="AK28" i="23"/>
  <c r="AA24" i="23"/>
  <c r="BB37" i="23"/>
  <c r="Y30" i="23"/>
  <c r="AV27" i="23"/>
  <c r="X7" i="23"/>
  <c r="AN19" i="23"/>
  <c r="AH27" i="23"/>
  <c r="Z45" i="23"/>
  <c r="AK42" i="23"/>
  <c r="BC24" i="23"/>
  <c r="AE24" i="23"/>
  <c r="AG52" i="23"/>
  <c r="AZ31" i="23"/>
  <c r="AC30" i="23"/>
  <c r="AK38" i="23"/>
  <c r="Y44" i="23"/>
  <c r="AY42" i="23"/>
  <c r="AK10" i="23"/>
  <c r="AU52" i="23"/>
  <c r="AF17" i="23"/>
  <c r="AW18" i="23"/>
  <c r="AV37" i="23"/>
  <c r="AS28" i="23"/>
  <c r="AF27" i="23"/>
  <c r="AK30" i="23"/>
  <c r="AE50" i="23"/>
  <c r="BA54" i="23"/>
  <c r="X15" i="23"/>
  <c r="AQ34" i="23"/>
  <c r="BC40" i="23"/>
  <c r="AN51" i="23"/>
  <c r="AE36" i="23"/>
  <c r="AX35" i="23"/>
  <c r="AU28" i="23"/>
  <c r="AH51" i="23"/>
  <c r="AS32" i="23"/>
  <c r="AR13" i="23"/>
  <c r="AG36" i="23"/>
  <c r="AA52" i="23"/>
  <c r="AQ48" i="23"/>
  <c r="AW54" i="23"/>
  <c r="AZ45" i="23"/>
  <c r="AT11" i="23"/>
  <c r="BB39" i="23"/>
  <c r="AZ17" i="23"/>
  <c r="AD13" i="23"/>
  <c r="BC18" i="23"/>
  <c r="AA32" i="23"/>
  <c r="AU50" i="23"/>
  <c r="BA32" i="23"/>
  <c r="Y48" i="23"/>
  <c r="AP29" i="23"/>
  <c r="AL47" i="23"/>
  <c r="AV31" i="23"/>
  <c r="AJ51" i="23"/>
  <c r="AQ46" i="23"/>
  <c r="AR29" i="23"/>
  <c r="AT41" i="23"/>
  <c r="AL37" i="23"/>
  <c r="AV15" i="23"/>
  <c r="AL11" i="23"/>
  <c r="AU16" i="23"/>
  <c r="AI10" i="23"/>
  <c r="AT17" i="23"/>
  <c r="AO46" i="23"/>
  <c r="AS20" i="23"/>
  <c r="AV49" i="23"/>
  <c r="AK22" i="23"/>
  <c r="AR19" i="23"/>
  <c r="AF11" i="23"/>
  <c r="AG54" i="23"/>
  <c r="AY48" i="23"/>
  <c r="AT43" i="23"/>
  <c r="BC30" i="23"/>
  <c r="AF41" i="23"/>
  <c r="AS46" i="23"/>
  <c r="AE18" i="23"/>
  <c r="AN23" i="23"/>
  <c r="AZ15" i="23"/>
  <c r="AU34" i="23"/>
  <c r="AE34" i="23"/>
  <c r="AX51" i="23"/>
  <c r="AO42" i="23"/>
  <c r="AU8" i="23"/>
  <c r="AV53" i="23"/>
  <c r="AS42" i="23"/>
  <c r="AF45" i="23"/>
  <c r="AU24" i="23"/>
  <c r="AT19" i="23"/>
  <c r="AL15" i="23"/>
  <c r="BB17" i="23"/>
  <c r="AZ39" i="23"/>
  <c r="AA8" i="23"/>
  <c r="AZ53" i="23"/>
  <c r="AD35" i="23"/>
  <c r="AE54" i="23"/>
  <c r="AS10" i="23"/>
  <c r="AC10" i="23"/>
  <c r="AC42" i="23"/>
  <c r="X53" i="23"/>
  <c r="AF53" i="23"/>
  <c r="AM28" i="23"/>
  <c r="AO10" i="23"/>
  <c r="AA46" i="23"/>
  <c r="AS24" i="23"/>
  <c r="AK32" i="23"/>
  <c r="AJ17" i="23"/>
  <c r="AR11" i="23"/>
  <c r="AW10" i="23"/>
  <c r="AF43" i="23"/>
  <c r="BA52" i="23"/>
  <c r="AY18" i="23"/>
  <c r="AD25" i="23"/>
  <c r="AG46" i="23"/>
  <c r="AH53" i="23"/>
  <c r="AG28" i="23"/>
  <c r="AQ30" i="23"/>
  <c r="AT35" i="23"/>
  <c r="AL25" i="23"/>
  <c r="AV23" i="23"/>
  <c r="AE44" i="23"/>
  <c r="AF15" i="23"/>
  <c r="BB25" i="23"/>
  <c r="AN27" i="23"/>
  <c r="Z53" i="23"/>
  <c r="AU40" i="23"/>
  <c r="Y12" i="23"/>
  <c r="AZ41" i="23"/>
  <c r="AP35" i="23"/>
  <c r="AU30" i="23"/>
  <c r="AA30" i="23"/>
  <c r="BA40" i="23"/>
  <c r="AS18" i="23"/>
  <c r="AV45" i="23"/>
  <c r="BB31" i="23"/>
  <c r="AY8" i="23"/>
  <c r="AZ27" i="23"/>
  <c r="AL39" i="23"/>
  <c r="AK54" i="23"/>
  <c r="AT31" i="23"/>
  <c r="AD29" i="23"/>
  <c r="AG38" i="23"/>
  <c r="AU48" i="23"/>
  <c r="AR53" i="23"/>
  <c r="Z23" i="23"/>
  <c r="AK46" i="23"/>
  <c r="BA10" i="23"/>
  <c r="AP43" i="23"/>
  <c r="AK18" i="23"/>
  <c r="Z9" i="23"/>
  <c r="AG12" i="23"/>
  <c r="AG14" i="23"/>
  <c r="AY54" i="23"/>
  <c r="AN47" i="23"/>
  <c r="AY40" i="23"/>
  <c r="AI12" i="23"/>
  <c r="AZ19" i="23"/>
  <c r="AI30" i="23"/>
  <c r="AN45" i="23"/>
  <c r="AP39" i="23"/>
  <c r="AK8" i="23"/>
  <c r="AH41" i="23"/>
  <c r="AZ51" i="23"/>
  <c r="AA26" i="23"/>
  <c r="Y38" i="23"/>
  <c r="AM24" i="23"/>
  <c r="BB49" i="23"/>
  <c r="AK44" i="23"/>
  <c r="AC34" i="23"/>
  <c r="Z47" i="23"/>
  <c r="Z31" i="23"/>
  <c r="AR35" i="23"/>
  <c r="AH37" i="23"/>
  <c r="AF29" i="23"/>
  <c r="AZ21" i="23"/>
  <c r="AH23" i="23"/>
  <c r="AZ9" i="23"/>
  <c r="AY26" i="23"/>
  <c r="AT21" i="23"/>
  <c r="AJ45" i="23"/>
  <c r="AC16" i="23"/>
  <c r="AQ24" i="23"/>
  <c r="AJ15" i="23"/>
  <c r="AC40" i="23"/>
  <c r="AC44" i="23"/>
  <c r="AD41" i="23"/>
  <c r="X21" i="23"/>
  <c r="AV13" i="23"/>
  <c r="AE26" i="23"/>
  <c r="AP49" i="23"/>
  <c r="AF39" i="23"/>
  <c r="AO54" i="23"/>
  <c r="AM18" i="23"/>
  <c r="Y32" i="23"/>
  <c r="AE8" i="23"/>
  <c r="AY10" i="23"/>
  <c r="AU42" i="23"/>
  <c r="AQ38" i="23"/>
  <c r="AG50" i="23"/>
  <c r="AG20" i="23"/>
  <c r="AQ12" i="23"/>
  <c r="AL29" i="23"/>
  <c r="AC14" i="23"/>
  <c r="BB19" i="23"/>
  <c r="Z25" i="23"/>
  <c r="X51" i="23"/>
  <c r="X11" i="23"/>
  <c r="AQ18" i="23"/>
  <c r="AT39" i="23"/>
  <c r="AB33" i="23"/>
  <c r="AW14" i="23"/>
  <c r="AA38" i="23"/>
  <c r="AW28" i="23"/>
  <c r="AB41" i="23"/>
  <c r="AH25" i="23"/>
  <c r="BC42" i="23"/>
  <c r="AR9" i="23"/>
  <c r="BA34" i="23"/>
  <c r="AC24" i="23"/>
  <c r="AI34" i="23"/>
  <c r="AU14" i="23"/>
  <c r="AP51" i="23"/>
  <c r="AW52" i="23"/>
  <c r="AW34" i="23"/>
  <c r="AL9" i="23"/>
  <c r="AD19" i="23"/>
  <c r="AZ35" i="23"/>
  <c r="AC54" i="23"/>
  <c r="Y8" i="23"/>
  <c r="AC8" i="23"/>
  <c r="AA22" i="23"/>
  <c r="AH31" i="23"/>
  <c r="AP31" i="23"/>
  <c r="X39" i="23"/>
  <c r="AA48" i="23"/>
  <c r="AU10" i="23"/>
  <c r="AW8" i="23"/>
  <c r="AU32" i="23"/>
  <c r="AG8" i="23"/>
  <c r="AI36" i="23"/>
  <c r="AU46" i="23"/>
  <c r="AY14" i="23"/>
  <c r="AD39" i="23"/>
  <c r="AQ40" i="23"/>
  <c r="AK24" i="23"/>
  <c r="AK48" i="23"/>
  <c r="AP37" i="23"/>
  <c r="AS44" i="23"/>
  <c r="AT33" i="23"/>
  <c r="BB9" i="23"/>
  <c r="AD33" i="23"/>
  <c r="AM26" i="23"/>
  <c r="X29" i="23"/>
  <c r="AE30" i="23"/>
  <c r="AM8" i="23"/>
  <c r="AL7" i="23"/>
  <c r="AZ23" i="23"/>
  <c r="AK20" i="23"/>
  <c r="AO32" i="23"/>
  <c r="BC16" i="23"/>
  <c r="AU38" i="23"/>
  <c r="AY50" i="23"/>
  <c r="AN7" i="23"/>
  <c r="AP27" i="23"/>
  <c r="BB41" i="23"/>
  <c r="AD11" i="23"/>
  <c r="AM16" i="23"/>
  <c r="AK40" i="23"/>
  <c r="AC52" i="23"/>
  <c r="X23" i="23"/>
  <c r="AX15" i="23"/>
  <c r="Y28" i="23"/>
  <c r="AS52" i="23"/>
  <c r="Z51" i="23"/>
  <c r="X47" i="23"/>
  <c r="Y36" i="23"/>
  <c r="AC26" i="23"/>
  <c r="AV51" i="23"/>
  <c r="AA34" i="23"/>
  <c r="AA40" i="23"/>
  <c r="AH15" i="23"/>
  <c r="AJ29" i="23"/>
  <c r="AG22" i="23"/>
  <c r="Z33" i="23"/>
  <c r="AC36" i="23"/>
  <c r="BB7" i="23"/>
  <c r="AZ33" i="23"/>
  <c r="AR49" i="23"/>
  <c r="AN49" i="23"/>
  <c r="AJ19" i="23"/>
  <c r="AT23" i="23"/>
  <c r="AP47" i="23"/>
  <c r="AO30" i="23"/>
  <c r="AX45" i="23"/>
  <c r="AF19" i="23"/>
  <c r="AO8" i="23"/>
  <c r="AI14" i="23"/>
  <c r="AM52" i="23"/>
  <c r="AO20" i="23"/>
  <c r="AT13" i="23"/>
  <c r="AE28" i="23"/>
  <c r="AV39" i="23"/>
  <c r="AR23" i="23"/>
  <c r="AV7" i="23"/>
  <c r="X33" i="23"/>
  <c r="BC48" i="23"/>
  <c r="AC22" i="23"/>
  <c r="AX25" i="23"/>
  <c r="AG26" i="23"/>
  <c r="AC46" i="23"/>
  <c r="BA42" i="23"/>
  <c r="AO12" i="23"/>
  <c r="AV33" i="23"/>
  <c r="AH9" i="23"/>
  <c r="AQ52" i="23"/>
  <c r="Z15" i="23"/>
  <c r="AM48" i="23"/>
  <c r="AN13" i="23"/>
  <c r="AX11" i="23"/>
  <c r="BC32" i="23"/>
  <c r="AY24" i="23"/>
  <c r="AO18" i="23"/>
  <c r="AJ9" i="23"/>
  <c r="AO52" i="23"/>
  <c r="AL21" i="23"/>
  <c r="AB27" i="23"/>
  <c r="AG42" i="23"/>
  <c r="Z7" i="23"/>
  <c r="AJ35" i="23"/>
  <c r="AT15" i="23"/>
  <c r="AM38" i="23"/>
  <c r="AE22" i="23"/>
  <c r="X49" i="23"/>
  <c r="BA12" i="23"/>
  <c r="AW30" i="23"/>
  <c r="BA46" i="23"/>
  <c r="AB37" i="23"/>
  <c r="AB31" i="23"/>
  <c r="AQ8" i="23"/>
  <c r="AE42" i="23"/>
  <c r="AJ27" i="23"/>
  <c r="AH49" i="23"/>
  <c r="AV19" i="23"/>
  <c r="Y42" i="23"/>
  <c r="AU20" i="23"/>
  <c r="AH43" i="23"/>
  <c r="Y54" i="23"/>
  <c r="AT7" i="23"/>
  <c r="AW16" i="23"/>
  <c r="AN53" i="23"/>
  <c r="AI16" i="23"/>
  <c r="AR27" i="23"/>
  <c r="AG44" i="23"/>
  <c r="AQ16" i="23"/>
  <c r="AB51" i="23"/>
  <c r="AQ20" i="23"/>
  <c r="AM12" i="23"/>
  <c r="AK50" i="23"/>
  <c r="BA8" i="23"/>
  <c r="Z21" i="23"/>
  <c r="AY16" i="23"/>
  <c r="AD47" i="23"/>
  <c r="X45" i="23"/>
  <c r="AL17" i="23"/>
  <c r="AX41" i="23"/>
  <c r="AE20" i="23"/>
  <c r="AW26" i="23"/>
  <c r="AE40" i="23"/>
  <c r="AV21" i="23"/>
  <c r="AX7" i="23"/>
  <c r="AQ32" i="23"/>
  <c r="Y40" i="23"/>
  <c r="AJ49" i="23"/>
  <c r="AZ47" i="23"/>
  <c r="AI18" i="23"/>
  <c r="AH39" i="23"/>
  <c r="AA14" i="23"/>
  <c r="AA16" i="23"/>
  <c r="AN17" i="23"/>
  <c r="AO34" i="23"/>
  <c r="BA44" i="23"/>
  <c r="AH17" i="23"/>
  <c r="AF7" i="23"/>
  <c r="AU18" i="23"/>
  <c r="BC28" i="23"/>
  <c r="AX53" i="23"/>
  <c r="AB39" i="23"/>
  <c r="AF35" i="23"/>
  <c r="AS36" i="23"/>
  <c r="AV17" i="23"/>
  <c r="AX47" i="23"/>
  <c r="AB23" i="23"/>
  <c r="AH21" i="23"/>
  <c r="AZ29" i="23"/>
  <c r="X17" i="23"/>
  <c r="AL53" i="23"/>
  <c r="AU44" i="23"/>
  <c r="AL13" i="23"/>
  <c r="BA36" i="23"/>
  <c r="BC8" i="23"/>
  <c r="AF23" i="23"/>
  <c r="BC10" i="23"/>
  <c r="AH35" i="23"/>
  <c r="AM50" i="23"/>
  <c r="BC50" i="23"/>
  <c r="BA20" i="23"/>
  <c r="X43" i="23"/>
  <c r="Y22" i="23"/>
  <c r="AA28" i="23"/>
  <c r="AT9" i="23"/>
  <c r="AD45" i="23"/>
  <c r="AX33" i="23"/>
  <c r="X37" i="23"/>
  <c r="AY52" i="23"/>
  <c r="AB13" i="23"/>
  <c r="AS16" i="23"/>
  <c r="AA12" i="23"/>
  <c r="AJ25" i="23"/>
  <c r="AO14" i="23"/>
  <c r="AQ42" i="23"/>
  <c r="AB29" i="23"/>
  <c r="AT45" i="23"/>
  <c r="AY36" i="23"/>
  <c r="Y24" i="23"/>
  <c r="Y16" i="23"/>
  <c r="Z27" i="23"/>
  <c r="AI24" i="23"/>
  <c r="AQ22" i="23"/>
  <c r="AB7" i="23"/>
  <c r="BB43" i="23"/>
  <c r="AH7" i="23"/>
  <c r="AK36" i="23"/>
  <c r="AB15" i="23"/>
  <c r="AP19" i="23"/>
  <c r="AW12" i="23"/>
  <c r="AI50" i="23"/>
  <c r="AR43" i="23"/>
  <c r="AY22" i="23"/>
  <c r="AI52" i="23"/>
  <c r="AJ23" i="23"/>
  <c r="BC36" i="23"/>
  <c r="AL51" i="23"/>
  <c r="AS26" i="23"/>
  <c r="AE48" i="23"/>
  <c r="AZ11" i="23"/>
  <c r="AN39" i="23"/>
  <c r="AJ7" i="23"/>
  <c r="X31" i="23"/>
  <c r="AD31" i="23"/>
  <c r="Z35" i="23"/>
  <c r="AA18" i="23"/>
  <c r="AH19" i="23"/>
  <c r="BA16" i="23"/>
  <c r="Y52" i="23"/>
  <c r="AJ13" i="23"/>
  <c r="AL31" i="23"/>
  <c r="BB27" i="23"/>
  <c r="AT37" i="23"/>
  <c r="AK16" i="23"/>
  <c r="AP11" i="23"/>
  <c r="BC12" i="23"/>
  <c r="BB11" i="23"/>
  <c r="AE32" i="23"/>
  <c r="BA24" i="23"/>
  <c r="AZ43" i="23"/>
  <c r="Y14" i="23"/>
  <c r="BA50" i="23"/>
  <c r="BC20" i="23"/>
  <c r="AI8" i="23"/>
  <c r="AJ41" i="23"/>
  <c r="BA48" i="23"/>
  <c r="AI26" i="23"/>
  <c r="AM20" i="23"/>
  <c r="AF49" i="23"/>
  <c r="AZ49" i="23"/>
  <c r="AF21" i="23"/>
  <c r="AE46" i="23"/>
  <c r="Z49" i="23"/>
  <c r="AN15" i="23"/>
  <c r="AY30" i="23"/>
  <c r="AJ43" i="23"/>
  <c r="AB25" i="23"/>
  <c r="AK14" i="23"/>
  <c r="AV41" i="23"/>
  <c r="AI54" i="23"/>
  <c r="AI40" i="23"/>
  <c r="AG34" i="23"/>
  <c r="BC54" i="23"/>
  <c r="AX31" i="23"/>
  <c r="AN43" i="23"/>
  <c r="AD15" i="23"/>
  <c r="AQ36" i="23"/>
  <c r="AN35" i="23"/>
  <c r="AQ10" i="23"/>
  <c r="AR37" i="23"/>
  <c r="AA20" i="23"/>
  <c r="AT47" i="23"/>
  <c r="AA42" i="23"/>
  <c r="X41" i="23"/>
  <c r="AW44" i="23"/>
  <c r="AH11" i="23"/>
  <c r="Z41" i="23"/>
  <c r="AN25" i="23"/>
  <c r="AK34" i="23"/>
  <c r="AE10" i="23"/>
  <c r="AW36" i="23"/>
  <c r="AO22" i="23"/>
  <c r="Z11" i="23"/>
  <c r="AG24" i="23"/>
  <c r="AD37" i="23"/>
  <c r="AG16" i="23"/>
  <c r="AY32" i="23"/>
  <c r="AU36" i="23"/>
  <c r="AJ33" i="23"/>
  <c r="AS34" i="23"/>
  <c r="AN41" i="23"/>
  <c r="AW42" i="23"/>
  <c r="BB45" i="23"/>
  <c r="AT27" i="23"/>
  <c r="AO36" i="23"/>
  <c r="X19" i="23"/>
  <c r="Y10" i="23"/>
  <c r="AR51" i="23"/>
  <c r="AX13" i="23"/>
  <c r="AF9" i="23"/>
  <c r="AD43" i="23"/>
  <c r="AD21" i="23"/>
  <c r="AK26" i="23"/>
  <c r="BA18" i="23"/>
  <c r="AV47" i="23"/>
  <c r="BA14" i="23"/>
  <c r="AM44" i="23"/>
  <c r="BC52" i="23"/>
  <c r="AW40" i="23"/>
  <c r="AC18" i="23"/>
  <c r="AM32" i="23"/>
  <c r="AS40" i="23"/>
  <c r="AL45" i="23"/>
  <c r="BB33" i="23"/>
  <c r="AL23" i="23"/>
  <c r="AY12" i="23"/>
  <c r="AB9" i="23"/>
  <c r="AP17" i="23"/>
  <c r="AC38" i="23"/>
  <c r="AF37" i="23"/>
  <c r="AF13" i="23"/>
  <c r="AY20" i="23"/>
  <c r="AS50" i="23"/>
  <c r="AI48" i="23"/>
  <c r="AW48" i="23"/>
  <c r="AF47" i="23"/>
  <c r="AM10" i="23"/>
  <c r="Z29" i="23"/>
  <c r="BB51" i="23"/>
  <c r="AI46" i="23"/>
  <c r="AM36" i="23"/>
  <c r="Z13" i="23"/>
  <c r="BC44" i="23"/>
  <c r="AS30" i="23"/>
  <c r="Z39" i="23"/>
  <c r="BB35" i="23"/>
  <c r="AD9" i="23"/>
  <c r="AN9" i="23"/>
  <c r="BC22" i="23"/>
  <c r="BB13" i="23"/>
  <c r="AW22" i="23"/>
  <c r="AD49" i="23"/>
  <c r="AN33" i="23"/>
  <c r="AR17" i="23"/>
  <c r="AQ54" i="23"/>
  <c r="AW24" i="23"/>
  <c r="BC26" i="23"/>
  <c r="X27" i="23"/>
  <c r="AP9" i="23"/>
  <c r="AA54" i="23"/>
  <c r="AM54" i="23"/>
  <c r="AL27" i="23"/>
  <c r="AM30" i="23"/>
  <c r="AX39" i="23"/>
  <c r="AH45" i="23"/>
  <c r="AG10" i="23"/>
  <c r="BB53" i="23"/>
  <c r="AK52" i="23"/>
  <c r="AJ53" i="23"/>
  <c r="AW46" i="23"/>
  <c r="AP25" i="23"/>
  <c r="AO38" i="23"/>
  <c r="AI105" i="23" l="1"/>
  <c r="AJ105" i="23"/>
  <c r="AH105" i="23"/>
  <c r="AB105" i="23"/>
  <c r="BC105" i="23"/>
  <c r="AF105" i="23"/>
  <c r="AX105" i="23"/>
  <c r="BA105" i="23"/>
  <c r="AT105" i="23"/>
  <c r="AQ105" i="23"/>
  <c r="Z105" i="23"/>
  <c r="AV105" i="23"/>
  <c r="AO105" i="23"/>
  <c r="BB105" i="23"/>
  <c r="AN105" i="23"/>
  <c r="AL105" i="23"/>
  <c r="AM105" i="23"/>
  <c r="AG105" i="23"/>
  <c r="AW105" i="23"/>
  <c r="AC105" i="23"/>
  <c r="Y105" i="23"/>
  <c r="AE105" i="23"/>
  <c r="AK105" i="23"/>
  <c r="AY105" i="23"/>
  <c r="AA105" i="23"/>
  <c r="AU105" i="23"/>
  <c r="X105" i="23"/>
  <c r="AZ105" i="23"/>
  <c r="AR105" i="23"/>
  <c r="AS105" i="23"/>
  <c r="AP105" i="23"/>
  <c r="AD105" i="23"/>
  <c r="F106" i="23"/>
  <c r="K105" i="23"/>
  <c r="I105" i="23"/>
  <c r="O106" i="23"/>
  <c r="U105" i="23"/>
  <c r="I106" i="23"/>
  <c r="H106" i="23"/>
  <c r="Q106" i="23"/>
  <c r="P106" i="23"/>
  <c r="R105" i="23"/>
  <c r="G106" i="23"/>
  <c r="T105" i="23"/>
  <c r="J106" i="23"/>
  <c r="Q105" i="23"/>
  <c r="M106" i="23"/>
  <c r="J105" i="23"/>
  <c r="S105" i="23"/>
  <c r="F105" i="23"/>
  <c r="N105" i="23"/>
  <c r="R106" i="23"/>
  <c r="K106" i="23"/>
  <c r="E105" i="23"/>
  <c r="O105" i="23"/>
  <c r="G105" i="23"/>
  <c r="T106" i="23"/>
  <c r="M105" i="23"/>
  <c r="S106" i="23"/>
  <c r="H105" i="23"/>
  <c r="U106" i="23"/>
  <c r="N106" i="23"/>
  <c r="E106" i="23"/>
  <c r="P105" i="23"/>
  <c r="V105" i="23" l="1"/>
</calcChain>
</file>

<file path=xl/sharedStrings.xml><?xml version="1.0" encoding="utf-8"?>
<sst xmlns="http://schemas.openxmlformats.org/spreadsheetml/2006/main" count="1205" uniqueCount="490">
  <si>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</si>
  <si>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</si>
  <si>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</si>
  <si>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</si>
  <si>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</si>
  <si>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</si>
  <si>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</si>
  <si>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</si>
  <si>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</si>
  <si>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</si>
  <si>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</si>
  <si>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</si>
  <si>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</si>
  <si>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</si>
  <si>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</si>
  <si>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</si>
  <si>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合計</t>
    <rPh sb="0" eb="2">
      <t>ゴウケイ</t>
    </rPh>
    <phoneticPr fontId="4"/>
  </si>
  <si>
    <t xml:space="preserve"> 科目</t>
    <rPh sb="1" eb="3">
      <t>カモク</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</si>
  <si>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</si>
  <si>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</si>
  <si>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</si>
  <si>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</si>
  <si>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</si>
  <si>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</si>
  <si>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</si>
  <si>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</si>
  <si>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</si>
  <si>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</si>
  <si>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</si>
  <si>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</si>
  <si>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</si>
  <si>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</si>
  <si>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</si>
  <si>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</si>
  <si>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</si>
  <si>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</si>
  <si>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</si>
  <si>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</si>
  <si>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</si>
  <si>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</si>
  <si>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</si>
  <si>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</si>
  <si>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</si>
  <si>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</si>
  <si>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</si>
  <si>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</si>
  <si>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</si>
  <si>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</si>
  <si>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</si>
  <si>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</si>
  <si>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</si>
  <si>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</si>
  <si>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</si>
  <si>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</si>
  <si>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</si>
  <si>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</si>
  <si>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</si>
  <si>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</si>
  <si>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</si>
  <si>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</si>
  <si>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PIRR</t>
    <phoneticPr fontId="4"/>
  </si>
  <si>
    <t>EIRR</t>
    <phoneticPr fontId="4"/>
  </si>
  <si>
    <t>維持管理のサービス対価</t>
    <rPh sb="0" eb="2">
      <t>イジ</t>
    </rPh>
    <rPh sb="2" eb="4">
      <t>カンリ</t>
    </rPh>
    <rPh sb="9" eb="11">
      <t>タイカ</t>
    </rPh>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</si>
  <si>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</si>
  <si>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</si>
  <si>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</si>
  <si>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</si>
  <si>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</si>
  <si>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</si>
  <si>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</si>
  <si>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</si>
  <si>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</si>
  <si>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</si>
  <si>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</si>
  <si>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</si>
  <si>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</si>
  <si>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</si>
  <si>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</si>
  <si>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</si>
  <si>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学校
番号</t>
    <rPh sb="0" eb="2">
      <t>ガッコウ</t>
    </rPh>
    <rPh sb="3" eb="5">
      <t>バンゴウ</t>
    </rPh>
    <phoneticPr fontId="4"/>
  </si>
  <si>
    <t>●受電容量計画表</t>
    <rPh sb="1" eb="3">
      <t>ジュデン</t>
    </rPh>
    <rPh sb="3" eb="5">
      <t>ヨウリョウ</t>
    </rPh>
    <rPh sb="5" eb="7">
      <t>ケイカク</t>
    </rPh>
    <rPh sb="7" eb="8">
      <t>ヒョウ</t>
    </rPh>
    <phoneticPr fontId="4"/>
  </si>
  <si>
    <t>(様式８－２）</t>
    <rPh sb="1" eb="3">
      <t>ヨウシキ</t>
    </rPh>
    <phoneticPr fontId="4"/>
  </si>
  <si>
    <t>(様式８－３）</t>
    <rPh sb="1" eb="3">
      <t>ヨウシキ</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</si>
  <si>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</si>
  <si>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</si>
  <si>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</si>
  <si>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</si>
  <si>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</si>
  <si>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</si>
  <si>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</si>
  <si>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</si>
  <si>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</si>
  <si>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</si>
  <si>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</si>
  <si>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（基準年）</t>
    <rPh sb="1" eb="3">
      <t>キジュン</t>
    </rPh>
    <rPh sb="3" eb="4">
      <t>ネン</t>
    </rPh>
    <phoneticPr fontId="4"/>
  </si>
  <si>
    <t>学校番号</t>
    <rPh sb="0" eb="2">
      <t>ガッコウ</t>
    </rPh>
    <rPh sb="2" eb="4">
      <t>バンゴウ</t>
    </rPh>
    <phoneticPr fontId="4"/>
  </si>
  <si>
    <t>学校名</t>
    <rPh sb="0" eb="3">
      <t>ガッコウメイ</t>
    </rPh>
    <phoneticPr fontId="4"/>
  </si>
  <si>
    <t>■空調設備・換気設備の性能の設定</t>
    <rPh sb="6" eb="8">
      <t>カンキ</t>
    </rPh>
    <rPh sb="8" eb="10">
      <t>セツビ</t>
    </rPh>
    <rPh sb="11" eb="13">
      <t>セイノウ</t>
    </rPh>
    <rPh sb="14" eb="16">
      <t>セッテイ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</si>
  <si>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</si>
  <si>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</si>
  <si>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</si>
  <si>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</si>
  <si>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</si>
  <si>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</si>
  <si>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</si>
  <si>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</si>
  <si>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</si>
  <si>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</si>
  <si>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</si>
  <si>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</si>
  <si>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</si>
  <si>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</si>
  <si>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</si>
  <si>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</si>
  <si>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</si>
  <si>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</si>
  <si>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</si>
  <si>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</si>
  <si>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</si>
  <si>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</si>
  <si>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</si>
  <si>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</si>
  <si>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</si>
  <si>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</si>
  <si>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</si>
  <si>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</si>
  <si>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</si>
  <si>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</si>
  <si>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</si>
  <si>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</si>
  <si>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</si>
  <si>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</si>
  <si>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</si>
  <si>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ガス消費原単位</t>
    <rPh sb="2" eb="4">
      <t>ショウヒ</t>
    </rPh>
    <rPh sb="4" eb="7">
      <t>ゲンタンイ</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</si>
  <si>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</si>
  <si>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</si>
  <si>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</si>
  <si>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</si>
  <si>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</si>
  <si>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</si>
  <si>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</si>
  <si>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</si>
  <si>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</si>
  <si>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</si>
  <si>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</si>
  <si>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</si>
  <si>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</si>
  <si>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</si>
  <si>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</si>
  <si>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</si>
  <si>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</si>
  <si>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</si>
  <si>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</si>
  <si>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</si>
  <si>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</si>
  <si>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</si>
  <si>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</si>
  <si>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</si>
  <si>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</si>
  <si>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</si>
  <si>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</si>
  <si>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</si>
  <si>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</si>
  <si>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</si>
  <si>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</si>
  <si>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</si>
  <si>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</si>
  <si>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</si>
  <si>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</si>
  <si>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</si>
  <si>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</si>
  <si>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</si>
  <si>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</si>
  <si>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</si>
  <si>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</si>
  <si>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</si>
  <si>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</si>
  <si>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</si>
  <si>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</si>
  <si>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</si>
  <si>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</si>
  <si>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</si>
  <si>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</si>
  <si>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</si>
  <si>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</si>
  <si>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</si>
  <si>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</si>
  <si>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</si>
  <si>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</si>
  <si>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</si>
  <si>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</si>
  <si>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</si>
  <si>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</si>
  <si>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</si>
  <si>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</si>
  <si>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</si>
  <si>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</si>
  <si>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</si>
  <si>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</si>
  <si>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</si>
  <si>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エネルギー方式</t>
    <rPh sb="5" eb="7">
      <t>ホウシキ</t>
    </rPh>
    <phoneticPr fontId="1"/>
  </si>
  <si>
    <r>
      <rPr>
        <sz val="11"/>
        <rFont val="ＭＳ Ｐゴシック"/>
        <family val="2"/>
        <charset val="128"/>
      </rPr>
      <t>2</t>
    </r>
    <r>
      <rPr>
        <sz val="11"/>
        <rFont val="ＭＳ Ｐゴシック"/>
        <family val="3"/>
        <charset val="128"/>
      </rPr>
      <t>～</t>
    </r>
    <r>
      <rPr>
        <sz val="11"/>
        <color theme="1"/>
        <rFont val="ＭＳ Ｐゴシック"/>
        <family val="2"/>
        <charset val="128"/>
        <scheme val="minor"/>
      </rPr>
      <t>13</t>
    </r>
    <r>
      <rPr>
        <sz val="11"/>
        <rFont val="ＭＳ Ｐゴシック"/>
        <family val="3"/>
        <charset val="128"/>
      </rPr>
      <t>年度</t>
    </r>
    <rPh sb="4" eb="6">
      <t>ネンド</t>
    </rPh>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</si>
  <si>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</si>
  <si>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</si>
  <si>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</si>
  <si>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※社印は表紙（本シート）のみに押印し、質問は同ファイルの質問内容シートに質問1件につき1通を使って</t>
    <rPh sb="1" eb="3">
      <t>シャイン</t>
    </rPh>
    <rPh sb="4" eb="6">
      <t>ヒョウシ</t>
    </rPh>
    <rPh sb="7" eb="8">
      <t>ホン</t>
    </rPh>
    <rPh sb="15" eb="17">
      <t>オウイン</t>
    </rPh>
    <rPh sb="19" eb="21">
      <t>シツモン</t>
    </rPh>
    <rPh sb="22" eb="23">
      <t>ドウ</t>
    </rPh>
    <rPh sb="28" eb="30">
      <t>シツモン</t>
    </rPh>
    <rPh sb="30" eb="32">
      <t>ナイヨウ</t>
    </rPh>
    <rPh sb="36" eb="38">
      <t>シツモン</t>
    </rPh>
    <rPh sb="39" eb="40">
      <t>ケン</t>
    </rPh>
    <rPh sb="44" eb="45">
      <t>ツウ</t>
    </rPh>
    <rPh sb="46" eb="47">
      <t>ツカ</t>
    </rPh>
    <phoneticPr fontId="4"/>
  </si>
  <si>
    <t>メールアドレス</t>
    <phoneticPr fontId="4"/>
  </si>
  <si>
    <t>FAX番号</t>
    <rPh sb="3" eb="5">
      <t>バンゴウ</t>
    </rPh>
    <phoneticPr fontId="4"/>
  </si>
  <si>
    <t>電話番号</t>
    <rPh sb="0" eb="2">
      <t>デンワ</t>
    </rPh>
    <rPh sb="2" eb="4">
      <t>バンゴウ</t>
    </rPh>
    <phoneticPr fontId="4"/>
  </si>
  <si>
    <t>担当者氏名</t>
    <rPh sb="0" eb="3">
      <t>タントウシャ</t>
    </rPh>
    <rPh sb="3" eb="5">
      <t>シメイ</t>
    </rPh>
    <phoneticPr fontId="4"/>
  </si>
  <si>
    <t>所属・役職</t>
    <rPh sb="0" eb="2">
      <t>ショゾク</t>
    </rPh>
    <rPh sb="3" eb="5">
      <t>ヤクショク</t>
    </rPh>
    <phoneticPr fontId="4"/>
  </si>
  <si>
    <t>所在地</t>
    <rPh sb="0" eb="3">
      <t>ショザイチ</t>
    </rPh>
    <phoneticPr fontId="4"/>
  </si>
  <si>
    <t>会社名</t>
    <rPh sb="0" eb="2">
      <t>カイシャ</t>
    </rPh>
    <rPh sb="2" eb="3">
      <t>メイ</t>
    </rPh>
    <phoneticPr fontId="4"/>
  </si>
  <si>
    <t>■質問者</t>
    <rPh sb="1" eb="4">
      <t>シツモンシャ</t>
    </rPh>
    <phoneticPr fontId="4"/>
  </si>
  <si>
    <t>役職・氏名</t>
    <rPh sb="0" eb="2">
      <t>ヤクショク</t>
    </rPh>
    <rPh sb="3" eb="5">
      <t>シメイ</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</si>
  <si>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</si>
  <si>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</si>
  <si>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</si>
  <si>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</si>
  <si>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</si>
  <si>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</si>
  <si>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t>入札説明書等に関する質問書</t>
    <rPh sb="0" eb="2">
      <t>ニュウサツ</t>
    </rPh>
    <rPh sb="2" eb="6">
      <t>セツメイショナド</t>
    </rPh>
    <rPh sb="7" eb="8">
      <t>カン</t>
    </rPh>
    <rPh sb="10" eb="13">
      <t>シツモンショ</t>
    </rPh>
    <phoneticPr fontId="4"/>
  </si>
  <si>
    <t>入札説明書等に関する質問書</t>
    <phoneticPr fontId="4"/>
  </si>
  <si>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4"/>
  </si>
  <si>
    <t>その他期</t>
    <rPh sb="2" eb="4">
      <t>タキ</t>
    </rPh>
    <phoneticPr fontId="4"/>
  </si>
  <si>
    <t>非空調期</t>
    <rPh sb="0" eb="3">
      <t>ヒクウチョウ</t>
    </rPh>
    <rPh sb="3" eb="4">
      <t>キ</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</si>
  <si>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</si>
  <si>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</si>
  <si>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</si>
  <si>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t>夏季、冬季の最大負荷を記入のこと。</t>
    <rPh sb="0" eb="2">
      <t>カキ</t>
    </rPh>
    <rPh sb="3" eb="5">
      <t>トウキ</t>
    </rPh>
    <rPh sb="6" eb="8">
      <t>サイダイ</t>
    </rPh>
    <rPh sb="8" eb="10">
      <t>フカ</t>
    </rPh>
    <rPh sb="11" eb="13">
      <t>キニュウ</t>
    </rPh>
    <phoneticPr fontId="4"/>
  </si>
  <si>
    <t>ピーク時負荷</t>
    <rPh sb="3" eb="4">
      <t>ジ</t>
    </rPh>
    <rPh sb="4" eb="6">
      <t>フカ</t>
    </rPh>
    <phoneticPr fontId="4"/>
  </si>
  <si>
    <t>暖房期</t>
    <rPh sb="0" eb="3">
      <t>ダンボウキ</t>
    </rPh>
    <phoneticPr fontId="4"/>
  </si>
  <si>
    <t>冷房期</t>
    <rPh sb="0" eb="3">
      <t>レイボウキ</t>
    </rPh>
    <phoneticPr fontId="4"/>
  </si>
  <si>
    <t>注3：空調運転時間帯以外の時間帯に機器が消費する電力を記入のこと。(但し、待機電力を消費しない特別な措置を講じる場合はその旨を明記のこと)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</si>
  <si>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注2：蓄熱式の場合は、蓄熱利用時の能力、消費電力を記入のこと。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</si>
  <si>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</si>
  <si>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計(kW)</t>
    <rPh sb="0" eb="1">
      <t>ケイ</t>
    </rPh>
    <rPh sb="1" eb="2">
      <t>デンケイ</t>
    </rPh>
    <phoneticPr fontId="4"/>
  </si>
  <si>
    <t>計(kW)</t>
    <rPh sb="0" eb="1">
      <t>ケイ</t>
    </rPh>
    <phoneticPr fontId="4"/>
  </si>
  <si>
    <t>（kW/台）</t>
    <rPh sb="4" eb="5">
      <t>ダイ</t>
    </rPh>
    <phoneticPr fontId="4"/>
  </si>
  <si>
    <t>能力計(kW)</t>
    <rPh sb="0" eb="3">
      <t>ノウリョクケイ</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</si>
  <si>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</si>
  <si>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</si>
  <si>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</si>
  <si>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</si>
  <si>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t>※薄黄色のセルの必要箇所に入力すること。</t>
    <rPh sb="1" eb="2">
      <t>ウス</t>
    </rPh>
    <rPh sb="2" eb="4">
      <t>キイロ</t>
    </rPh>
    <rPh sb="8" eb="10">
      <t>ヒツヨウ</t>
    </rPh>
    <rPh sb="10" eb="12">
      <t>カショ</t>
    </rPh>
    <rPh sb="13" eb="15">
      <t>ニュウリョク</t>
    </rPh>
    <phoneticPr fontId="4"/>
  </si>
  <si>
    <t>（様式５－８）</t>
    <rPh sb="1" eb="3">
      <t>ヨウシキ</t>
    </rPh>
    <phoneticPr fontId="4"/>
  </si>
  <si>
    <t>（様式５－７）</t>
    <rPh sb="1" eb="3">
      <t>ヨウシキ</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</si>
  <si>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</si>
  <si>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</si>
  <si>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５月</t>
    <rPh sb="1" eb="2">
      <t>ガツ</t>
    </rPh>
    <phoneticPr fontId="4"/>
  </si>
  <si>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</si>
  <si>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注</t>
    <rPh sb="0" eb="1">
      <t>チュウ</t>
    </rPh>
    <phoneticPr fontId="4"/>
  </si>
  <si>
    <t>電子データとして提出する際には、計算式（関数）が分かるようにすること。</t>
    <phoneticPr fontId="1"/>
  </si>
  <si>
    <t>金額は、消費税及び地方消費税相当額（8％）を加えた額を記入すること。</t>
    <phoneticPr fontId="1"/>
  </si>
  <si>
    <t>（様式８－４）</t>
    <rPh sb="1" eb="3">
      <t>ヨウシキ</t>
    </rPh>
    <phoneticPr fontId="4"/>
  </si>
  <si>
    <t>ガス</t>
    <phoneticPr fontId="4"/>
  </si>
  <si>
    <r>
      <t>能力（kW/台）</t>
    </r>
    <r>
      <rPr>
        <vertAlign val="superscript"/>
        <sz val="9"/>
        <rFont val="ＭＳ Ｐゴシック"/>
        <family val="3"/>
        <charset val="128"/>
      </rPr>
      <t>注1</t>
    </r>
    <rPh sb="0" eb="2">
      <t>ノウリョク</t>
    </rPh>
    <rPh sb="6" eb="7">
      <t>ダイ</t>
    </rPh>
    <rPh sb="8" eb="9">
      <t>チュウ</t>
    </rPh>
    <phoneticPr fontId="4"/>
  </si>
  <si>
    <r>
      <t>室内機接続割合</t>
    </r>
    <r>
      <rPr>
        <vertAlign val="superscript"/>
        <sz val="9"/>
        <rFont val="ＭＳ Ｐゴシック"/>
        <family val="3"/>
        <charset val="128"/>
      </rPr>
      <t>注1</t>
    </r>
    <rPh sb="0" eb="3">
      <t>シツナイキ</t>
    </rPh>
    <rPh sb="3" eb="5">
      <t>セツゾク</t>
    </rPh>
    <rPh sb="5" eb="7">
      <t>ワリアイ</t>
    </rPh>
    <rPh sb="7" eb="8">
      <t>チュウ</t>
    </rPh>
    <phoneticPr fontId="4"/>
  </si>
  <si>
    <r>
      <t>（kW/台）</t>
    </r>
    <r>
      <rPr>
        <vertAlign val="superscript"/>
        <sz val="9"/>
        <rFont val="ＭＳ Ｐゴシック"/>
        <family val="3"/>
        <charset val="128"/>
      </rPr>
      <t>注2</t>
    </r>
    <rPh sb="4" eb="5">
      <t>ダイ</t>
    </rPh>
    <rPh sb="6" eb="7">
      <t>チュウ</t>
    </rPh>
    <phoneticPr fontId="4"/>
  </si>
  <si>
    <r>
      <t>（kW/台）</t>
    </r>
    <r>
      <rPr>
        <vertAlign val="superscript"/>
        <sz val="9"/>
        <rFont val="ＭＳ Ｐゴシック"/>
        <family val="3"/>
        <charset val="128"/>
      </rPr>
      <t>注3</t>
    </r>
    <rPh sb="4" eb="5">
      <t>ダイ</t>
    </rPh>
    <rPh sb="6" eb="7">
      <t>チュウ</t>
    </rPh>
    <phoneticPr fontId="4"/>
  </si>
  <si>
    <t>室内機(教室等)</t>
    <rPh sb="0" eb="3">
      <t>シツナイキ</t>
    </rPh>
    <rPh sb="1" eb="2">
      <t>キョウシツ</t>
    </rPh>
    <phoneticPr fontId="4"/>
  </si>
  <si>
    <t>室内機(管理諸室等)</t>
    <rPh sb="0" eb="3">
      <t>シツナイキ</t>
    </rPh>
    <phoneticPr fontId="4"/>
  </si>
  <si>
    <t>※最大電力算定時は，「月別負荷率」にかかわらず，当該校における普通教室等（特別教室等を除く）の全室および管理諸室等全室が一斉運転するものとして，算定すること。</t>
    <rPh sb="57" eb="59">
      <t>ゼンシツ</t>
    </rPh>
    <phoneticPr fontId="4"/>
  </si>
  <si>
    <t>注1：室外機ごとに接続される室内機の冷房能力を教室等・管理諸室等別に合計し，その比率を記入すること。</t>
    <rPh sb="0" eb="1">
      <t>チュウ</t>
    </rPh>
    <rPh sb="3" eb="6">
      <t>シツガイキ</t>
    </rPh>
    <rPh sb="9" eb="11">
      <t>セツゾク</t>
    </rPh>
    <rPh sb="14" eb="17">
      <t>シツナイキ</t>
    </rPh>
    <rPh sb="18" eb="20">
      <t>レイボウ</t>
    </rPh>
    <rPh sb="20" eb="22">
      <t>ノウリョク</t>
    </rPh>
    <rPh sb="32" eb="33">
      <t>ベツ</t>
    </rPh>
    <rPh sb="34" eb="36">
      <t>ゴウケイ</t>
    </rPh>
    <phoneticPr fontId="4"/>
  </si>
  <si>
    <t>※ピーク時の負荷は、熱負荷計算に基づき、教室等・管理諸室等別に</t>
    <rPh sb="4" eb="5">
      <t>ジ</t>
    </rPh>
    <rPh sb="6" eb="8">
      <t>フカ</t>
    </rPh>
    <rPh sb="10" eb="11">
      <t>ネツ</t>
    </rPh>
    <rPh sb="11" eb="13">
      <t>フカ</t>
    </rPh>
    <rPh sb="13" eb="15">
      <t>ケイサン</t>
    </rPh>
    <rPh sb="16" eb="17">
      <t>モト</t>
    </rPh>
    <rPh sb="29" eb="30">
      <t>ベツ</t>
    </rPh>
    <phoneticPr fontId="4"/>
  </si>
  <si>
    <r>
      <t>ガス使用量(m</t>
    </r>
    <r>
      <rPr>
        <vertAlign val="superscript"/>
        <sz val="9"/>
        <rFont val="ＭＳ Ｐゴシック"/>
        <family val="3"/>
        <charset val="128"/>
      </rPr>
      <t>3</t>
    </r>
    <r>
      <rPr>
        <sz val="9"/>
        <rFont val="ＭＳ Ｐゴシック"/>
        <family val="3"/>
        <charset val="128"/>
      </rPr>
      <t>)</t>
    </r>
    <rPh sb="2" eb="5">
      <t>シヨウリョウ</t>
    </rPh>
    <phoneticPr fontId="4"/>
  </si>
  <si>
    <r>
      <t>基本料金</t>
    </r>
    <r>
      <rPr>
        <sz val="8"/>
        <rFont val="ＭＳ Ｐゴシック"/>
        <family val="3"/>
        <charset val="128"/>
      </rPr>
      <t>（本事業による増加分）</t>
    </r>
    <rPh sb="0" eb="2">
      <t>キホン</t>
    </rPh>
    <rPh sb="2" eb="4">
      <t>リョウキン</t>
    </rPh>
    <rPh sb="5" eb="8">
      <t>ホンジギョウ</t>
    </rPh>
    <rPh sb="11" eb="14">
      <t>ゾウカブン</t>
    </rPh>
    <phoneticPr fontId="4"/>
  </si>
  <si>
    <r>
      <t>円/m</t>
    </r>
    <r>
      <rPr>
        <vertAlign val="superscript"/>
        <sz val="9"/>
        <rFont val="ＭＳ Ｐゴシック"/>
        <family val="3"/>
        <charset val="128"/>
      </rPr>
      <t>3</t>
    </r>
    <r>
      <rPr>
        <sz val="9"/>
        <rFont val="ＭＳ Ｐゴシック"/>
        <family val="3"/>
        <charset val="128"/>
      </rPr>
      <t>　×</t>
    </r>
    <rPh sb="0" eb="1">
      <t>エン</t>
    </rPh>
    <phoneticPr fontId="4"/>
  </si>
  <si>
    <t>計</t>
    <rPh sb="0" eb="1">
      <t>ケイ</t>
    </rPh>
    <phoneticPr fontId="33"/>
  </si>
  <si>
    <t>★本様式で算出されたエネルギー消費量及びエネルギー費用は、様式8-3及び様式8-5に整合すべきものであることに留意すること。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36" eb="38">
      <t>ヨウシキ</t>
    </rPh>
    <rPh sb="42" eb="44">
      <t>セイゴウ</t>
    </rPh>
    <rPh sb="55" eb="57">
      <t>リュウイ</t>
    </rPh>
    <phoneticPr fontId="4"/>
  </si>
  <si>
    <t>(kVA)</t>
    <phoneticPr fontId="4"/>
  </si>
  <si>
    <t>(kW)</t>
    <phoneticPr fontId="4"/>
  </si>
  <si>
    <t>②/①
(％)</t>
    <phoneticPr fontId="4"/>
  </si>
  <si>
    <t>③/④
(％)</t>
    <phoneticPr fontId="4"/>
  </si>
  <si>
    <t>※薄黄色のセルに入力すること。</t>
    <rPh sb="1" eb="2">
      <t>ウス</t>
    </rPh>
    <rPh sb="2" eb="4">
      <t>キイロ</t>
    </rPh>
    <rPh sb="8" eb="10">
      <t>ニュウリョク</t>
    </rPh>
    <phoneticPr fontId="4"/>
  </si>
  <si>
    <t>教室等</t>
    <rPh sb="0" eb="3">
      <t>キョウシツナド</t>
    </rPh>
    <phoneticPr fontId="4"/>
  </si>
  <si>
    <t>管理諸室等</t>
    <rPh sb="0" eb="3">
      <t>カンリショ</t>
    </rPh>
    <rPh sb="3" eb="5">
      <t>シツナド</t>
    </rPh>
    <phoneticPr fontId="1"/>
  </si>
  <si>
    <t>小計</t>
    <rPh sb="0" eb="2">
      <t>ショウケイ</t>
    </rPh>
    <phoneticPr fontId="1"/>
  </si>
  <si>
    <t>基本料金</t>
    <rPh sb="0" eb="2">
      <t>キホン</t>
    </rPh>
    <rPh sb="2" eb="4">
      <t>リョウキン</t>
    </rPh>
    <phoneticPr fontId="1"/>
  </si>
  <si>
    <t>従量料金</t>
    <rPh sb="0" eb="2">
      <t>ジュウリョウ</t>
    </rPh>
    <rPh sb="2" eb="4">
      <t>リョウキン</t>
    </rPh>
    <phoneticPr fontId="1"/>
  </si>
  <si>
    <t>小計</t>
    <rPh sb="0" eb="1">
      <t>ショウ</t>
    </rPh>
    <rPh sb="1" eb="2">
      <t>ケイ</t>
    </rPh>
    <phoneticPr fontId="1"/>
  </si>
  <si>
    <t>E</t>
    <phoneticPr fontId="1"/>
  </si>
  <si>
    <t>F</t>
    <phoneticPr fontId="1"/>
  </si>
  <si>
    <t>G</t>
    <phoneticPr fontId="1"/>
  </si>
  <si>
    <t>H</t>
    <phoneticPr fontId="1"/>
  </si>
  <si>
    <t>I</t>
    <phoneticPr fontId="1"/>
  </si>
  <si>
    <t>J</t>
    <phoneticPr fontId="1"/>
  </si>
  <si>
    <t>K</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</si>
  <si>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</si>
  <si>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</si>
  <si>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</si>
  <si>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</si>
  <si>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</si>
  <si>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</si>
  <si>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</si>
  <si>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</si>
  <si>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</si>
  <si>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教室等</t>
    <rPh sb="0" eb="3">
      <t>キョウシツナド</t>
    </rPh>
    <phoneticPr fontId="1"/>
  </si>
  <si>
    <t>管理諸室等</t>
    <rPh sb="0" eb="3">
      <t>カンリショ</t>
    </rPh>
    <rPh sb="3" eb="4">
      <t>シツ</t>
    </rPh>
    <rPh sb="4" eb="5">
      <t>ナド</t>
    </rPh>
    <phoneticPr fontId="1"/>
  </si>
  <si>
    <t>電力</t>
    <rPh sb="0" eb="2">
      <t>デンリョク</t>
    </rPh>
    <phoneticPr fontId="1"/>
  </si>
  <si>
    <t>ガス</t>
    <phoneticPr fontId="1"/>
  </si>
  <si>
    <t>Z</t>
    <phoneticPr fontId="1"/>
  </si>
  <si>
    <t>AB</t>
    <phoneticPr fontId="1"/>
  </si>
  <si>
    <t>AD</t>
    <phoneticPr fontId="1"/>
  </si>
  <si>
    <t>AF</t>
    <phoneticPr fontId="1"/>
  </si>
  <si>
    <t>AH</t>
    <phoneticPr fontId="1"/>
  </si>
  <si>
    <t>AJ</t>
    <phoneticPr fontId="1"/>
  </si>
  <si>
    <t>AL</t>
    <phoneticPr fontId="1"/>
  </si>
  <si>
    <t>AN</t>
    <phoneticPr fontId="1"/>
  </si>
  <si>
    <t>AP</t>
    <phoneticPr fontId="1"/>
  </si>
  <si>
    <t>AR</t>
    <phoneticPr fontId="1"/>
  </si>
  <si>
    <t>AT</t>
    <phoneticPr fontId="1"/>
  </si>
  <si>
    <t>AV</t>
    <phoneticPr fontId="1"/>
  </si>
  <si>
    <t>AX</t>
    <phoneticPr fontId="1"/>
  </si>
  <si>
    <t>AZ</t>
    <phoneticPr fontId="1"/>
  </si>
  <si>
    <t>BB</t>
    <phoneticPr fontId="1"/>
  </si>
  <si>
    <t>Y</t>
    <phoneticPr fontId="1"/>
  </si>
  <si>
    <t>AA</t>
    <phoneticPr fontId="1"/>
  </si>
  <si>
    <t>AC</t>
    <phoneticPr fontId="1"/>
  </si>
  <si>
    <t>AE</t>
    <phoneticPr fontId="1"/>
  </si>
  <si>
    <t>AG</t>
    <phoneticPr fontId="1"/>
  </si>
  <si>
    <t>AI</t>
    <phoneticPr fontId="1"/>
  </si>
  <si>
    <t>AK</t>
    <phoneticPr fontId="1"/>
  </si>
  <si>
    <t>AM</t>
    <phoneticPr fontId="1"/>
  </si>
  <si>
    <t>AO</t>
    <phoneticPr fontId="1"/>
  </si>
  <si>
    <t>AQ</t>
    <phoneticPr fontId="1"/>
  </si>
  <si>
    <t>AS</t>
    <phoneticPr fontId="1"/>
  </si>
  <si>
    <t>AU</t>
    <phoneticPr fontId="1"/>
  </si>
  <si>
    <t>AW</t>
    <phoneticPr fontId="1"/>
  </si>
  <si>
    <t>AY</t>
    <phoneticPr fontId="1"/>
  </si>
  <si>
    <t>BA</t>
    <phoneticPr fontId="1"/>
  </si>
  <si>
    <t>BC</t>
    <phoneticPr fontId="1"/>
  </si>
  <si>
    <t>教室等</t>
    <phoneticPr fontId="4"/>
  </si>
  <si>
    <t>管理諸室等</t>
    <phoneticPr fontId="4"/>
  </si>
  <si>
    <t>(％）</t>
    <phoneticPr fontId="4"/>
  </si>
  <si>
    <t>（％）</t>
    <phoneticPr fontId="4"/>
  </si>
  <si>
    <t>教室等</t>
    <phoneticPr fontId="4"/>
  </si>
  <si>
    <t>管理諸室等</t>
    <phoneticPr fontId="4"/>
  </si>
  <si>
    <t>（MW）</t>
    <phoneticPr fontId="4"/>
  </si>
  <si>
    <t>kWh</t>
    <phoneticPr fontId="1"/>
  </si>
  <si>
    <t>計</t>
    <rPh sb="0" eb="1">
      <t>ケイ</t>
    </rPh>
    <phoneticPr fontId="1"/>
  </si>
  <si>
    <t>(kW/kW)</t>
    <phoneticPr fontId="4"/>
  </si>
  <si>
    <t>■ガス消費量総括表</t>
    <rPh sb="3" eb="5">
      <t>ショウヒ</t>
    </rPh>
    <rPh sb="5" eb="6">
      <t>リョウ</t>
    </rPh>
    <rPh sb="6" eb="8">
      <t>ソウカツ</t>
    </rPh>
    <rPh sb="8" eb="9">
      <t>ヒョウ</t>
    </rPh>
    <phoneticPr fontId="4"/>
  </si>
  <si>
    <r>
      <t>m</t>
    </r>
    <r>
      <rPr>
        <vertAlign val="superscript"/>
        <sz val="9"/>
        <rFont val="ＭＳ Ｐゴシック"/>
        <family val="3"/>
        <charset val="128"/>
      </rPr>
      <t>3</t>
    </r>
    <phoneticPr fontId="1"/>
  </si>
  <si>
    <r>
      <t>(m</t>
    </r>
    <r>
      <rPr>
        <vertAlign val="superscript"/>
        <sz val="9"/>
        <rFont val="ＭＳ Ｐゴシック"/>
        <family val="3"/>
        <charset val="128"/>
      </rPr>
      <t>3</t>
    </r>
    <r>
      <rPr>
        <sz val="9"/>
        <rFont val="ＭＳ Ｐゴシック"/>
        <family val="3"/>
        <charset val="128"/>
      </rPr>
      <t>/kW)</t>
    </r>
    <phoneticPr fontId="4"/>
  </si>
  <si>
    <t>kW ×</t>
    <phoneticPr fontId="4"/>
  </si>
  <si>
    <t>×</t>
    <phoneticPr fontId="4"/>
  </si>
  <si>
    <t>教室等</t>
    <rPh sb="0" eb="2">
      <t>キョウシツ</t>
    </rPh>
    <rPh sb="2" eb="3">
      <t>ナド</t>
    </rPh>
    <phoneticPr fontId="1"/>
  </si>
  <si>
    <t>(</t>
    <phoneticPr fontId="4"/>
  </si>
  <si>
    <t>+</t>
    <phoneticPr fontId="4"/>
  </si>
  <si>
    <t>kWh</t>
    <phoneticPr fontId="4"/>
  </si>
  <si>
    <t>+</t>
    <phoneticPr fontId="4"/>
  </si>
  <si>
    <t>kWh</t>
    <phoneticPr fontId="4"/>
  </si>
  <si>
    <t>(</t>
    <phoneticPr fontId="4"/>
  </si>
  <si>
    <t>管理
諸室等</t>
    <rPh sb="0" eb="2">
      <t>カンリ</t>
    </rPh>
    <rPh sb="3" eb="5">
      <t>モロムロ</t>
    </rPh>
    <rPh sb="4" eb="6">
      <t>シツナド</t>
    </rPh>
    <phoneticPr fontId="1"/>
  </si>
  <si>
    <t>冷房</t>
    <rPh sb="0" eb="2">
      <t>レイボウ</t>
    </rPh>
    <phoneticPr fontId="1"/>
  </si>
  <si>
    <r>
      <t>m</t>
    </r>
    <r>
      <rPr>
        <vertAlign val="superscript"/>
        <sz val="9"/>
        <rFont val="ＭＳ Ｐゴシック"/>
        <family val="3"/>
        <charset val="128"/>
      </rPr>
      <t>3</t>
    </r>
    <r>
      <rPr>
        <sz val="9"/>
        <rFont val="ＭＳ Ｐゴシック"/>
        <family val="3"/>
        <charset val="128"/>
      </rPr>
      <t>　＋</t>
    </r>
    <phoneticPr fontId="4"/>
  </si>
  <si>
    <r>
      <t>m</t>
    </r>
    <r>
      <rPr>
        <vertAlign val="superscript"/>
        <sz val="9"/>
        <rFont val="ＭＳ Ｐゴシック"/>
        <family val="3"/>
        <charset val="128"/>
      </rPr>
      <t>3</t>
    </r>
    <phoneticPr fontId="4"/>
  </si>
  <si>
    <t>暖房</t>
    <rPh sb="0" eb="2">
      <t>ダンボウ</t>
    </rPh>
    <phoneticPr fontId="1"/>
  </si>
  <si>
    <r>
      <t>m</t>
    </r>
    <r>
      <rPr>
        <vertAlign val="superscript"/>
        <sz val="9"/>
        <rFont val="ＭＳ Ｐゴシック"/>
        <family val="3"/>
        <charset val="128"/>
      </rPr>
      <t>3</t>
    </r>
    <r>
      <rPr>
        <sz val="9"/>
        <rFont val="ＭＳ Ｐゴシック"/>
        <family val="3"/>
        <charset val="128"/>
      </rPr>
      <t>　＋</t>
    </r>
    <phoneticPr fontId="4"/>
  </si>
  <si>
    <r>
      <t>m</t>
    </r>
    <r>
      <rPr>
        <vertAlign val="superscript"/>
        <sz val="9"/>
        <rFont val="ＭＳ Ｐゴシック"/>
        <family val="3"/>
        <charset val="128"/>
      </rPr>
      <t>3</t>
    </r>
    <phoneticPr fontId="4"/>
  </si>
  <si>
    <t>　</t>
    <phoneticPr fontId="1"/>
  </si>
  <si>
    <t>ガス</t>
    <phoneticPr fontId="4"/>
  </si>
  <si>
    <t>（kW）</t>
    <phoneticPr fontId="4"/>
  </si>
  <si>
    <t>０１</t>
    <phoneticPr fontId="4"/>
  </si>
  <si>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</si>
  <si>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</si>
  <si>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</si>
  <si>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</si>
  <si>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</si>
  <si>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</si>
  <si>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</si>
  <si>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</si>
  <si>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</si>
  <si>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</si>
  <si>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</si>
  <si>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■合計</t>
    <rPh sb="1" eb="3">
      <t>ゴウケイ</t>
    </rPh>
    <phoneticPr fontId="4"/>
  </si>
  <si>
    <t>注：初年度（平成30年度）のエネルギー費用は、平成30年9月～3月に消費されるエネルギーを積算すること。</t>
    <rPh sb="0" eb="1">
      <t>チュウ</t>
    </rPh>
    <rPh sb="2" eb="5">
      <t>ショネンド</t>
    </rPh>
    <rPh sb="6" eb="8">
      <t>ヘイセイ</t>
    </rPh>
    <rPh sb="10" eb="12">
      <t>ネンド</t>
    </rPh>
    <rPh sb="19" eb="21">
      <t>ヒヨウ</t>
    </rPh>
    <rPh sb="23" eb="25">
      <t>ヘイセイ</t>
    </rPh>
    <rPh sb="27" eb="28">
      <t>ネン</t>
    </rPh>
    <rPh sb="29" eb="30">
      <t>ガツ</t>
    </rPh>
    <rPh sb="32" eb="33">
      <t>ガツ</t>
    </rPh>
    <rPh sb="34" eb="36">
      <t>ショウヒ</t>
    </rPh>
    <rPh sb="45" eb="47">
      <t>セキサン</t>
    </rPh>
    <phoneticPr fontId="1"/>
  </si>
  <si>
    <t>※行が不足する場合は，適宜，行を挿入して記入し，昼間電力，夜間電力などの詳細がわかるように記述のこと。
※便宜上、「教室等」、「管理諸室等」に分けて記載する形式としているが、エネルギー事業者との契約は１本であることに留意すること([教室等」、「管理諸室等」で単価が変わるものではない）。</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rPh sb="53" eb="56">
      <t>ベンギジョウ</t>
    </rPh>
    <rPh sb="58" eb="61">
      <t>キョウシツナド</t>
    </rPh>
    <rPh sb="64" eb="67">
      <t>カンリショ</t>
    </rPh>
    <rPh sb="67" eb="68">
      <t>シツ</t>
    </rPh>
    <rPh sb="68" eb="69">
      <t>ナド</t>
    </rPh>
    <rPh sb="71" eb="72">
      <t>ワ</t>
    </rPh>
    <rPh sb="74" eb="76">
      <t>キサイ</t>
    </rPh>
    <rPh sb="78" eb="80">
      <t>ケイシキ</t>
    </rPh>
    <rPh sb="92" eb="95">
      <t>ジギョウシャ</t>
    </rPh>
    <rPh sb="97" eb="99">
      <t>ケイヤク</t>
    </rPh>
    <rPh sb="101" eb="102">
      <t>ホン</t>
    </rPh>
    <rPh sb="108" eb="110">
      <t>リュウイ</t>
    </rPh>
    <rPh sb="116" eb="118">
      <t>キョウシツ</t>
    </rPh>
    <rPh sb="118" eb="119">
      <t>ナド</t>
    </rPh>
    <rPh sb="122" eb="125">
      <t>カンリショ</t>
    </rPh>
    <rPh sb="125" eb="126">
      <t>シツ</t>
    </rPh>
    <rPh sb="126" eb="127">
      <t>ナド</t>
    </rPh>
    <rPh sb="129" eb="131">
      <t>タンカ</t>
    </rPh>
    <rPh sb="132" eb="133">
      <t>カ</t>
    </rPh>
    <phoneticPr fontId="4"/>
  </si>
  <si>
    <t>※便宜上、「教室等」、「管理諸室等」に分けて記載する形式としているが、エネルギー事業者との契約は１本であることに留意すること([教室等」、「管理諸室等」で単価が変わるものではない）。</t>
    <phoneticPr fontId="1"/>
  </si>
  <si>
    <t>★金額は、税込で記入すること。</t>
    <rPh sb="1" eb="3">
      <t>キンガク</t>
    </rPh>
    <rPh sb="5" eb="7">
      <t>ゼイコミ</t>
    </rPh>
    <rPh sb="8" eb="10">
      <t>キニュウ</t>
    </rPh>
    <phoneticPr fontId="4"/>
  </si>
  <si>
    <t>記すこと。</t>
    <phoneticPr fontId="4"/>
  </si>
  <si>
    <t>※提出にあたっては、表紙と、質問内容を記したシートを綴じて提出すること。</t>
    <rPh sb="1" eb="3">
      <t>テイシュツ</t>
    </rPh>
    <rPh sb="10" eb="12">
      <t>ヒョウシ</t>
    </rPh>
    <rPh sb="14" eb="16">
      <t>シツモン</t>
    </rPh>
    <rPh sb="16" eb="18">
      <t>ナイヨウ</t>
    </rPh>
    <rPh sb="19" eb="20">
      <t>シル</t>
    </rPh>
    <rPh sb="26" eb="27">
      <t>ト</t>
    </rPh>
    <rPh sb="29" eb="31">
      <t>テイシュツ</t>
    </rPh>
    <phoneticPr fontId="4"/>
  </si>
  <si>
    <t>※本様式については、Microsoft Excel形式にて提出すること。（本ファイルを利用すること）</t>
    <rPh sb="1" eb="2">
      <t>ホン</t>
    </rPh>
    <rPh sb="2" eb="4">
      <t>ヨウシキ</t>
    </rPh>
    <rPh sb="25" eb="27">
      <t>ケイシキ</t>
    </rPh>
    <rPh sb="29" eb="31">
      <t>テイシュツ</t>
    </rPh>
    <rPh sb="37" eb="38">
      <t>ホン</t>
    </rPh>
    <rPh sb="43" eb="45">
      <t>リヨウ</t>
    </rPh>
    <phoneticPr fontId="4"/>
  </si>
  <si>
    <t>※質問1件ごとに本シートの様式1通を使用すること。（複数質問を提出する場合はシートをコピー）</t>
    <rPh sb="26" eb="28">
      <t>フクスウ</t>
    </rPh>
    <rPh sb="31" eb="33">
      <t>テイシュツ</t>
    </rPh>
    <rPh sb="35" eb="37">
      <t>バアイ</t>
    </rPh>
    <phoneticPr fontId="4"/>
  </si>
  <si>
    <t>※質問等の内容の他、質問等の意図・背景についてもできるだけ具体的に記載すること。</t>
    <rPh sb="3" eb="4">
      <t>ナド</t>
    </rPh>
    <rPh sb="12" eb="13">
      <t>ナド</t>
    </rPh>
    <rPh sb="29" eb="32">
      <t>グタイテキ</t>
    </rPh>
    <phoneticPr fontId="4"/>
  </si>
  <si>
    <t>※文章はできるだけ、簡潔なものとすること。</t>
    <phoneticPr fontId="1"/>
  </si>
  <si>
    <t>※本表の費目等は、適宜変更して結構。</t>
    <rPh sb="1" eb="3">
      <t>ホンピョウ</t>
    </rPh>
    <rPh sb="4" eb="6">
      <t>ヒモク</t>
    </rPh>
    <rPh sb="6" eb="7">
      <t>トウ</t>
    </rPh>
    <rPh sb="9" eb="11">
      <t>テキギ</t>
    </rPh>
    <rPh sb="11" eb="13">
      <t>ヘンコウ</t>
    </rPh>
    <rPh sb="15" eb="17">
      <t>ケッコウ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</si>
  <si>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</si>
  <si>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※金額は、消費税及び地方消費税相当額を除いた額を記入すること。</t>
    <rPh sb="19" eb="20">
      <t>ノゾ</t>
    </rPh>
    <rPh sb="22" eb="23">
      <t>ガク</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</si>
  <si>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</si>
  <si>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</si>
  <si>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●学校別エネルギー等積算表</t>
    <rPh sb="1" eb="3">
      <t>ガッコウ</t>
    </rPh>
    <rPh sb="3" eb="4">
      <t>ベツ</t>
    </rPh>
    <rPh sb="9" eb="10">
      <t>ナド</t>
    </rPh>
    <rPh sb="10" eb="12">
      <t>セキサン</t>
    </rPh>
    <rPh sb="12" eb="13">
      <t>ヒョウ</t>
    </rPh>
    <phoneticPr fontId="4"/>
  </si>
  <si>
    <t>大分市教育委員会教育長  様</t>
    <rPh sb="0" eb="3">
      <t>オオイタシ</t>
    </rPh>
    <rPh sb="3" eb="5">
      <t>キョウイク</t>
    </rPh>
    <rPh sb="5" eb="8">
      <t>イインカイ</t>
    </rPh>
    <rPh sb="8" eb="11">
      <t>キョウイクチョウ</t>
    </rPh>
    <rPh sb="13" eb="14">
      <t>サマ</t>
    </rPh>
    <phoneticPr fontId="4"/>
  </si>
  <si>
    <t xml:space="preserve">  「大分市立小学校空調設備整備PFI事業」に関する入札説明書等について、質問事項がありますので、提出します。</t>
    <rPh sb="3" eb="7">
      <t>オオイタシリツ</t>
    </rPh>
    <rPh sb="7" eb="10">
      <t>ショウガッコウ</t>
    </rPh>
    <rPh sb="10" eb="12">
      <t>クウチョウ</t>
    </rPh>
    <rPh sb="26" eb="28">
      <t>ニュウサツ</t>
    </rPh>
    <rPh sb="28" eb="31">
      <t>セツメイショ</t>
    </rPh>
    <phoneticPr fontId="4"/>
  </si>
  <si>
    <t>年度</t>
    <rPh sb="0" eb="2">
      <t>ネンドネンドヘイネンド</t>
    </rPh>
    <phoneticPr fontId="4"/>
  </si>
  <si>
    <t>2019年度</t>
    <rPh sb="4" eb="5">
      <t>ネン</t>
    </rPh>
    <rPh sb="5" eb="6">
      <t>ド</t>
    </rPh>
    <phoneticPr fontId="4"/>
  </si>
  <si>
    <t>2020年度</t>
    <rPh sb="4" eb="5">
      <t>ネン</t>
    </rPh>
    <rPh sb="5" eb="6">
      <t>ド</t>
    </rPh>
    <phoneticPr fontId="4"/>
  </si>
  <si>
    <t>2021年度</t>
    <rPh sb="4" eb="5">
      <t>ネン</t>
    </rPh>
    <rPh sb="5" eb="6">
      <t>ド</t>
    </rPh>
    <phoneticPr fontId="4"/>
  </si>
  <si>
    <t>2022年度</t>
    <rPh sb="4" eb="5">
      <t>ネン</t>
    </rPh>
    <rPh sb="5" eb="6">
      <t>ド</t>
    </rPh>
    <phoneticPr fontId="4"/>
  </si>
  <si>
    <t>2023年度</t>
    <rPh sb="4" eb="5">
      <t>ネン</t>
    </rPh>
    <rPh sb="5" eb="6">
      <t>ド</t>
    </rPh>
    <phoneticPr fontId="4"/>
  </si>
  <si>
    <t>2024年度</t>
    <rPh sb="4" eb="5">
      <t>ネン</t>
    </rPh>
    <rPh sb="5" eb="6">
      <t>ド</t>
    </rPh>
    <phoneticPr fontId="4"/>
  </si>
  <si>
    <t>2025年度</t>
    <rPh sb="4" eb="5">
      <t>ネン</t>
    </rPh>
    <rPh sb="5" eb="6">
      <t>ド</t>
    </rPh>
    <phoneticPr fontId="4"/>
  </si>
  <si>
    <t>2026年度</t>
    <rPh sb="4" eb="5">
      <t>ネン</t>
    </rPh>
    <rPh sb="5" eb="6">
      <t>ド</t>
    </rPh>
    <phoneticPr fontId="4"/>
  </si>
  <si>
    <t>2027年度</t>
    <rPh sb="4" eb="5">
      <t>ネン</t>
    </rPh>
    <rPh sb="5" eb="6">
      <t>ド</t>
    </rPh>
    <phoneticPr fontId="4"/>
  </si>
  <si>
    <t>2028年度</t>
    <rPh sb="4" eb="5">
      <t>ネン</t>
    </rPh>
    <rPh sb="5" eb="6">
      <t>ド</t>
    </rPh>
    <phoneticPr fontId="4"/>
  </si>
  <si>
    <t>2029年度</t>
    <rPh sb="4" eb="5">
      <t>ネン</t>
    </rPh>
    <rPh sb="5" eb="6">
      <t>ド</t>
    </rPh>
    <phoneticPr fontId="4"/>
  </si>
  <si>
    <t>2030年度</t>
    <rPh sb="4" eb="5">
      <t>ネン</t>
    </rPh>
    <rPh sb="5" eb="6">
      <t>ド</t>
    </rPh>
    <phoneticPr fontId="4"/>
  </si>
  <si>
    <t>2031年度</t>
    <rPh sb="4" eb="5">
      <t>ネン</t>
    </rPh>
    <rPh sb="5" eb="6">
      <t>ド</t>
    </rPh>
    <phoneticPr fontId="4"/>
  </si>
  <si>
    <t>2032年度</t>
    <rPh sb="4" eb="5">
      <t>ネン</t>
    </rPh>
    <rPh sb="5" eb="6">
      <t>ド</t>
    </rPh>
    <phoneticPr fontId="4"/>
  </si>
  <si>
    <t>2018年度</t>
    <rPh sb="4" eb="5">
      <t>ネン</t>
    </rPh>
    <rPh sb="5" eb="6">
      <t>ド</t>
    </rPh>
    <phoneticPr fontId="4"/>
  </si>
  <si>
    <t>年度</t>
    <rPh sb="0" eb="2">
      <t>ネンドヘイネンド</t>
    </rPh>
    <phoneticPr fontId="4"/>
  </si>
  <si>
    <t>2019年</t>
    <rPh sb="4" eb="5">
      <t>ネン</t>
    </rPh>
    <phoneticPr fontId="1"/>
  </si>
  <si>
    <t>2020年</t>
    <rPh sb="4" eb="5">
      <t>ネン</t>
    </rPh>
    <phoneticPr fontId="4"/>
  </si>
  <si>
    <t>2021年</t>
    <rPh sb="4" eb="5">
      <t>ネン</t>
    </rPh>
    <phoneticPr fontId="1"/>
  </si>
  <si>
    <t>2022年</t>
    <rPh sb="4" eb="5">
      <t>ネン</t>
    </rPh>
    <phoneticPr fontId="4"/>
  </si>
  <si>
    <t>2023年</t>
    <rPh sb="4" eb="5">
      <t>ネン</t>
    </rPh>
    <phoneticPr fontId="4"/>
  </si>
  <si>
    <t>2024年</t>
    <rPh sb="4" eb="5">
      <t>ネン</t>
    </rPh>
    <phoneticPr fontId="4"/>
  </si>
  <si>
    <t>2025年</t>
    <rPh sb="4" eb="5">
      <t>ネン</t>
    </rPh>
    <phoneticPr fontId="4"/>
  </si>
  <si>
    <t>2026年</t>
    <rPh sb="4" eb="5">
      <t>ネン</t>
    </rPh>
    <phoneticPr fontId="4"/>
  </si>
  <si>
    <t>2027年</t>
    <rPh sb="4" eb="5">
      <t>ネン</t>
    </rPh>
    <phoneticPr fontId="4"/>
  </si>
  <si>
    <t>2028年</t>
    <rPh sb="4" eb="5">
      <t>ネン</t>
    </rPh>
    <phoneticPr fontId="4"/>
  </si>
  <si>
    <t>2029年</t>
    <rPh sb="4" eb="5">
      <t>ネン</t>
    </rPh>
    <phoneticPr fontId="4"/>
  </si>
  <si>
    <t>2030年</t>
    <rPh sb="4" eb="5">
      <t>ネン</t>
    </rPh>
    <phoneticPr fontId="4"/>
  </si>
  <si>
    <t>2031年</t>
    <rPh sb="4" eb="5">
      <t>ネン</t>
    </rPh>
    <phoneticPr fontId="4"/>
  </si>
  <si>
    <t>2032年</t>
    <rPh sb="4" eb="5">
      <t>ネン</t>
    </rPh>
    <phoneticPr fontId="4"/>
  </si>
  <si>
    <t>５月※1</t>
    <rPh sb="1" eb="2">
      <t>ガツ</t>
    </rPh>
    <phoneticPr fontId="4"/>
  </si>
  <si>
    <t>10月※1　※2</t>
    <rPh sb="2" eb="3">
      <t>ガツ</t>
    </rPh>
    <phoneticPr fontId="1"/>
  </si>
  <si>
    <t>長浜小</t>
  </si>
  <si>
    <t>春日町小</t>
  </si>
  <si>
    <t>大道小</t>
  </si>
  <si>
    <t>西の台小</t>
  </si>
  <si>
    <t>南大分小</t>
  </si>
  <si>
    <t>城南小</t>
  </si>
  <si>
    <t>荏隈小</t>
  </si>
  <si>
    <t>豊府小</t>
  </si>
  <si>
    <t>八幡小</t>
  </si>
  <si>
    <t>神崎小</t>
  </si>
  <si>
    <t>滝尾小</t>
  </si>
  <si>
    <t>下郡小</t>
  </si>
  <si>
    <t>東大分小</t>
  </si>
  <si>
    <t>日岡小</t>
  </si>
  <si>
    <t>桃園小</t>
  </si>
  <si>
    <t>津留小</t>
  </si>
  <si>
    <t>明野西小</t>
  </si>
  <si>
    <t>明野東小</t>
  </si>
  <si>
    <t>明野北小</t>
  </si>
  <si>
    <t>三佐小</t>
  </si>
  <si>
    <t>鶴崎小</t>
  </si>
  <si>
    <t>別保小</t>
  </si>
  <si>
    <t>明治小</t>
  </si>
  <si>
    <t>明治北小</t>
  </si>
  <si>
    <t>高田小</t>
  </si>
  <si>
    <t>川添小</t>
  </si>
  <si>
    <t>松岡小</t>
  </si>
  <si>
    <t>戸次小</t>
  </si>
  <si>
    <t>上戸次小</t>
  </si>
  <si>
    <t>吉野小</t>
  </si>
  <si>
    <t>竹中小</t>
  </si>
  <si>
    <t>判田小</t>
  </si>
  <si>
    <t>東稙田小</t>
  </si>
  <si>
    <t>稙田小</t>
  </si>
  <si>
    <t>敷戸小</t>
  </si>
  <si>
    <t>鴛野小</t>
  </si>
  <si>
    <t>宗方小</t>
  </si>
  <si>
    <t>横瀬西小</t>
  </si>
  <si>
    <t>寒田小</t>
  </si>
  <si>
    <t>田尻小</t>
  </si>
  <si>
    <t>大在小</t>
  </si>
  <si>
    <t>大在西小</t>
  </si>
  <si>
    <t>丹生小</t>
  </si>
  <si>
    <t>小佐井小</t>
  </si>
  <si>
    <t>坂ノ市小</t>
  </si>
  <si>
    <t>佐賀関小</t>
  </si>
  <si>
    <t>野津原小</t>
  </si>
  <si>
    <t>初年度(2019年度)</t>
    <rPh sb="0" eb="3">
      <t>ショネンド</t>
    </rPh>
    <rPh sb="8" eb="10">
      <t>ネンドヘイネンド</t>
    </rPh>
    <phoneticPr fontId="4"/>
  </si>
  <si>
    <r>
      <t>2</t>
    </r>
    <r>
      <rPr>
        <sz val="11"/>
        <rFont val="ＭＳ Ｐゴシック"/>
        <family val="3"/>
        <charset val="128"/>
      </rPr>
      <t>～</t>
    </r>
    <r>
      <rPr>
        <sz val="11"/>
        <color theme="1"/>
        <rFont val="ＭＳ Ｐゴシック"/>
        <family val="2"/>
        <charset val="128"/>
        <scheme val="minor"/>
      </rPr>
      <t>13</t>
    </r>
    <r>
      <rPr>
        <sz val="11"/>
        <rFont val="ＭＳ Ｐゴシック"/>
        <family val="3"/>
        <charset val="128"/>
      </rPr>
      <t>年度(2020～2031年度)</t>
    </r>
    <rPh sb="4" eb="6">
      <t>ネンド</t>
    </rPh>
    <rPh sb="16" eb="18">
      <t>ネンド</t>
    </rPh>
    <phoneticPr fontId="4"/>
  </si>
  <si>
    <t>初年度(2019年度)</t>
    <phoneticPr fontId="4"/>
  </si>
  <si>
    <t>2～13年度(2020～2031年度)</t>
    <phoneticPr fontId="4"/>
  </si>
  <si>
    <t>X</t>
    <phoneticPr fontId="1"/>
  </si>
  <si>
    <t>初年度(2019年度)</t>
    <rPh sb="0" eb="3">
      <t>ショネンド</t>
    </rPh>
    <rPh sb="8" eb="10">
      <t>ネンド</t>
    </rPh>
    <phoneticPr fontId="4"/>
  </si>
  <si>
    <t>★使用するエネルギー単価は、平成30年9月1日現在の九州電力および大分瓦斯の公表値を用いるものとする。LPガスの単価については、使用した単価の根拠を参考資料として添付すること。</t>
    <rPh sb="1" eb="3">
      <t>シヨウ</t>
    </rPh>
    <rPh sb="10" eb="12">
      <t>タンカ</t>
    </rPh>
    <rPh sb="14" eb="16">
      <t>ヘイセイ</t>
    </rPh>
    <rPh sb="18" eb="19">
      <t>ネン</t>
    </rPh>
    <rPh sb="20" eb="21">
      <t>ガツ</t>
    </rPh>
    <rPh sb="22" eb="23">
      <t>ニチ</t>
    </rPh>
    <rPh sb="23" eb="25">
      <t>ゲンザイ</t>
    </rPh>
    <rPh sb="26" eb="28">
      <t>キュウシュウ</t>
    </rPh>
    <rPh sb="28" eb="30">
      <t>デンリョク</t>
    </rPh>
    <rPh sb="33" eb="35">
      <t>オオイタ</t>
    </rPh>
    <rPh sb="35" eb="37">
      <t>ガス</t>
    </rPh>
    <rPh sb="38" eb="41">
      <t>コウヒョウチ</t>
    </rPh>
    <rPh sb="42" eb="43">
      <t>モチ</t>
    </rPh>
    <rPh sb="56" eb="58">
      <t>タンカ</t>
    </rPh>
    <rPh sb="64" eb="66">
      <t>シヨウ</t>
    </rPh>
    <rPh sb="68" eb="70">
      <t>タンカ</t>
    </rPh>
    <rPh sb="71" eb="73">
      <t>コンキョ</t>
    </rPh>
    <rPh sb="74" eb="76">
      <t>サンコウ</t>
    </rPh>
    <rPh sb="76" eb="78">
      <t>シリョウ</t>
    </rPh>
    <rPh sb="81" eb="83">
      <t>テンプ</t>
    </rPh>
    <phoneticPr fontId="4"/>
  </si>
  <si>
    <t>設計・施工等のサービス対価（2019年8月23日引渡し分）</t>
    <rPh sb="0" eb="2">
      <t>セッケイ</t>
    </rPh>
    <rPh sb="3" eb="5">
      <t>セコウ</t>
    </rPh>
    <rPh sb="5" eb="6">
      <t>トウ</t>
    </rPh>
    <rPh sb="11" eb="13">
      <t>タイカ</t>
    </rPh>
    <rPh sb="18" eb="19">
      <t>ネン</t>
    </rPh>
    <rPh sb="20" eb="21">
      <t>ガツ</t>
    </rPh>
    <rPh sb="23" eb="24">
      <t>ニチ</t>
    </rPh>
    <rPh sb="24" eb="26">
      <t>ヒキワタ</t>
    </rPh>
    <rPh sb="27" eb="28">
      <t>ブン</t>
    </rPh>
    <phoneticPr fontId="4"/>
  </si>
  <si>
    <t>設計・施工等のサービス対価（2019年3月31日引渡し分）</t>
    <rPh sb="0" eb="2">
      <t>セッケイ</t>
    </rPh>
    <rPh sb="3" eb="5">
      <t>セコウ</t>
    </rPh>
    <rPh sb="5" eb="6">
      <t>トウ</t>
    </rPh>
    <rPh sb="11" eb="13">
      <t>タイカ</t>
    </rPh>
    <rPh sb="18" eb="19">
      <t>ネン</t>
    </rPh>
    <phoneticPr fontId="4"/>
  </si>
  <si>
    <t>※2  設計・施工等のサービス対価の割賦支払分のうち，空調設備の2019年8月23日の引渡しから2019年9月末までの元本に対する割賦手数料分を含む</t>
    <rPh sb="4" eb="6">
      <t>セッケイ</t>
    </rPh>
    <rPh sb="7" eb="9">
      <t>セコウ</t>
    </rPh>
    <rPh sb="9" eb="10">
      <t>トウ</t>
    </rPh>
    <rPh sb="15" eb="17">
      <t>タイカ</t>
    </rPh>
    <rPh sb="18" eb="20">
      <t>カップ</t>
    </rPh>
    <rPh sb="20" eb="22">
      <t>シハライ</t>
    </rPh>
    <rPh sb="22" eb="23">
      <t>ブン</t>
    </rPh>
    <rPh sb="27" eb="29">
      <t>クウチョウ</t>
    </rPh>
    <rPh sb="29" eb="31">
      <t>セツビ</t>
    </rPh>
    <rPh sb="36" eb="37">
      <t>ネン</t>
    </rPh>
    <rPh sb="43" eb="44">
      <t>ヒ</t>
    </rPh>
    <rPh sb="44" eb="45">
      <t>ワタ</t>
    </rPh>
    <rPh sb="52" eb="53">
      <t>ネン</t>
    </rPh>
    <rPh sb="53" eb="54">
      <t>ヘイネン</t>
    </rPh>
    <rPh sb="54" eb="55">
      <t>ガツ</t>
    </rPh>
    <rPh sb="55" eb="56">
      <t>マツ</t>
    </rPh>
    <rPh sb="59" eb="61">
      <t>ガンポン</t>
    </rPh>
    <rPh sb="62" eb="63">
      <t>タイ</t>
    </rPh>
    <rPh sb="65" eb="67">
      <t>カップ</t>
    </rPh>
    <rPh sb="67" eb="70">
      <t>テスウリョウ</t>
    </rPh>
    <rPh sb="70" eb="71">
      <t>ブン</t>
    </rPh>
    <rPh sb="72" eb="73">
      <t>フク</t>
    </rPh>
    <phoneticPr fontId="1"/>
  </si>
  <si>
    <t>現状(平成30年4月現在)</t>
    <rPh sb="0" eb="2">
      <t>ゲンジョウ</t>
    </rPh>
    <rPh sb="3" eb="5">
      <t>ヘイセイ</t>
    </rPh>
    <rPh sb="7" eb="8">
      <t>ネン</t>
    </rPh>
    <rPh sb="9" eb="10">
      <t>ガツ</t>
    </rPh>
    <rPh sb="10" eb="12">
      <t>ゲンザイ</t>
    </rPh>
    <phoneticPr fontId="4"/>
  </si>
  <si>
    <t>神崎小中学校（東校舎）</t>
    <phoneticPr fontId="1"/>
  </si>
  <si>
    <t>神崎小中学校
（東校舎）</t>
    <phoneticPr fontId="1"/>
  </si>
  <si>
    <t>賀来小中学校（東校舎）</t>
    <phoneticPr fontId="1"/>
  </si>
  <si>
    <t>賀来小中学校
（東校舎）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</si>
</sst>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0"/>
    <numFmt numFmtId="178" formatCode="0.00_ "/>
    <numFmt numFmtId="179" formatCode="0.000_ "/>
    <numFmt numFmtId="180" formatCode="#,##0.0;[Red]\-#,##0.0"/>
    <numFmt numFmtId="181" formatCode="0.0000_ "/>
    <numFmt numFmtId="182" formatCode="0.000"/>
    <numFmt numFmtId="183" formatCode="0.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ゴシック"/>
      <family val="3"/>
      <charset val="128"/>
    </font>
    <font>
      <sz val="8"/>
      <color indexed="10"/>
      <name val="ＭＳ Ｐゴシック"/>
      <family val="3"/>
      <charset val="128"/>
    </font>
    <font>
      <sz val="8"/>
      <name val="ＭＳ Ｐゴシック"/>
      <family val="3"/>
      <charset val="128"/>
    </font>
    <font>
      <vertAlign val="superscript"/>
      <sz val="10"/>
      <name val="ＭＳ Ｐゴシック"/>
      <family val="3"/>
      <charset val="128"/>
    </font>
    <font>
      <sz val="10.5"/>
      <color theme="1"/>
      <name val="ＭＳ ゴシック"/>
      <family val="3"/>
      <charset val="128"/>
    </font>
    <font>
      <sz val="11"/>
      <name val="ＭＳ Ｐゴシック"/>
      <family val="2"/>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sz val="8"/>
      <color rgb="FFFF0000"/>
      <name val="ＭＳ Ｐゴシック"/>
      <family val="3"/>
      <charset val="128"/>
    </font>
    <font>
      <sz val="10.5"/>
      <color theme="1"/>
      <name val="ＭＳ Ｐ明朝"/>
      <family val="2"/>
      <charset val="128"/>
    </font>
    <font>
      <sz val="11"/>
      <color theme="1"/>
      <name val="ＭＳ Ｐゴシック"/>
      <family val="2"/>
      <charset val="128"/>
      <scheme val="minor"/>
    </font>
    <font>
      <sz val="10"/>
      <color theme="1"/>
      <name val="HGPｺﾞｼｯｸM"/>
      <family val="2"/>
      <charset val="128"/>
    </font>
    <font>
      <sz val="9"/>
      <name val="ＭＳ Ｐゴシック"/>
      <family val="3"/>
      <charset val="128"/>
    </font>
    <font>
      <sz val="14"/>
      <name val="HGS創英角ｺﾞｼｯｸUB"/>
      <family val="3"/>
      <charset val="128"/>
    </font>
    <font>
      <vertAlign val="superscript"/>
      <sz val="9"/>
      <name val="ＭＳ Ｐゴシック"/>
      <family val="3"/>
      <charset val="128"/>
    </font>
    <font>
      <sz val="6"/>
      <color indexed="10"/>
      <name val="ＭＳ Ｐゴシック"/>
      <family val="3"/>
      <charset val="128"/>
    </font>
    <font>
      <sz val="9"/>
      <color indexed="10"/>
      <name val="ＭＳ Ｐゴシック"/>
      <family val="3"/>
      <charset val="128"/>
    </font>
    <font>
      <sz val="9"/>
      <color rgb="FFFF0000"/>
      <name val="ＭＳ Ｐゴシック"/>
      <family val="3"/>
      <charset val="128"/>
    </font>
    <font>
      <sz val="6"/>
      <name val="ＭＳ Ｐ明朝"/>
      <family val="2"/>
      <charset val="128"/>
    </font>
    <font>
      <b/>
      <sz val="9"/>
      <color rgb="FFFF0000"/>
      <name val="ＭＳ Ｐゴシック"/>
      <family val="3"/>
      <charset val="128"/>
    </font>
    <font>
      <sz val="10"/>
      <color indexed="10"/>
      <name val="ＭＳ Ｐゴシック"/>
      <family val="3"/>
      <charset val="128"/>
    </font>
    <font>
      <sz val="11"/>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indexed="65"/>
        <bgColor indexed="64"/>
      </patternFill>
    </fill>
    <fill>
      <patternFill patternType="solid">
        <fgColor rgb="FFFFFF00"/>
        <bgColor indexed="64"/>
      </patternFill>
    </fill>
    <fill>
      <patternFill patternType="solid">
        <fgColor theme="8" tint="0.59999389629810485"/>
        <bgColor indexed="64"/>
      </patternFill>
    </fill>
  </fills>
  <borders count="2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style="medium">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hair">
        <color indexed="64"/>
      </top>
      <bottom style="thin">
        <color indexed="64"/>
      </bottom>
      <diagonal/>
    </border>
    <border>
      <left/>
      <right style="double">
        <color indexed="64"/>
      </right>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double">
        <color indexed="64"/>
      </top>
      <bottom/>
      <diagonal/>
    </border>
    <border>
      <left style="double">
        <color indexed="64"/>
      </left>
      <right style="thin">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double">
        <color indexed="64"/>
      </top>
      <bottom style="double">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right style="double">
        <color indexed="64"/>
      </right>
      <top style="double">
        <color indexed="64"/>
      </top>
      <bottom style="medium">
        <color indexed="64"/>
      </bottom>
      <diagonal/>
    </border>
    <border>
      <left style="thin">
        <color indexed="64"/>
      </left>
      <right style="double">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15">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24"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0" fontId="25" fillId="0" borderId="0">
      <alignment vertical="center"/>
    </xf>
    <xf numFmtId="0" fontId="26" fillId="0" borderId="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38" fontId="25" fillId="0" borderId="0" applyFont="0" applyFill="0" applyBorder="0" applyAlignment="0" applyProtection="0">
      <alignment vertical="center"/>
    </xf>
  </cellStyleXfs>
  <cellXfs count="1102">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5" fillId="0" borderId="0" xfId="1" applyFont="1"/>
    <xf numFmtId="0" fontId="5" fillId="0" borderId="0" xfId="1" applyFont="1" applyFill="1"/>
    <xf numFmtId="0" fontId="3" fillId="0" borderId="74" xfId="1" applyFont="1" applyFill="1" applyBorder="1"/>
    <xf numFmtId="0" fontId="3" fillId="0" borderId="75" xfId="1" applyFont="1" applyFill="1" applyBorder="1"/>
    <xf numFmtId="0" fontId="3" fillId="0" borderId="66" xfId="1" applyFont="1" applyFill="1" applyBorder="1"/>
    <xf numFmtId="0" fontId="3" fillId="0" borderId="76" xfId="1" applyFont="1" applyFill="1" applyBorder="1"/>
    <xf numFmtId="0" fontId="3" fillId="0" borderId="67"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68" xfId="1" applyFont="1" applyFill="1" applyBorder="1"/>
    <xf numFmtId="0" fontId="3" fillId="0" borderId="69" xfId="1" applyFont="1" applyFill="1" applyBorder="1"/>
    <xf numFmtId="0" fontId="3" fillId="0" borderId="84" xfId="1" applyFont="1" applyFill="1" applyBorder="1"/>
    <xf numFmtId="0" fontId="3" fillId="0" borderId="20" xfId="1" applyFont="1" applyFill="1" applyBorder="1"/>
    <xf numFmtId="0" fontId="3" fillId="0" borderId="85"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6" xfId="1" applyFont="1" applyFill="1" applyBorder="1"/>
    <xf numFmtId="0" fontId="3" fillId="0" borderId="87" xfId="1" applyFont="1" applyFill="1" applyBorder="1"/>
    <xf numFmtId="0" fontId="3" fillId="0" borderId="88" xfId="1" applyFont="1" applyFill="1" applyBorder="1"/>
    <xf numFmtId="0" fontId="3" fillId="0" borderId="89" xfId="1" applyFont="1" applyFill="1" applyBorder="1"/>
    <xf numFmtId="0" fontId="3" fillId="0" borderId="13" xfId="1" applyFont="1" applyFill="1" applyBorder="1"/>
    <xf numFmtId="0" fontId="3" fillId="0" borderId="90" xfId="1" applyFont="1" applyFill="1" applyBorder="1" applyAlignment="1">
      <alignment horizontal="center"/>
    </xf>
    <xf numFmtId="0" fontId="3" fillId="0" borderId="11" xfId="1" applyFont="1" applyFill="1" applyBorder="1" applyAlignment="1">
      <alignment horizontal="center"/>
    </xf>
    <xf numFmtId="0" fontId="3" fillId="0" borderId="92" xfId="1" applyFont="1" applyFill="1" applyBorder="1" applyAlignment="1">
      <alignment horizontal="center"/>
    </xf>
    <xf numFmtId="0" fontId="3" fillId="0" borderId="93"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2" fillId="0" borderId="62" xfId="1" applyNumberFormat="1" applyBorder="1" applyAlignment="1">
      <alignment horizontal="center" vertical="center"/>
    </xf>
    <xf numFmtId="0" fontId="2" fillId="0" borderId="63" xfId="1" applyBorder="1" applyAlignment="1">
      <alignment horizontal="center" vertical="center"/>
    </xf>
    <xf numFmtId="0" fontId="2" fillId="4" borderId="63" xfId="1" applyFill="1" applyBorder="1" applyAlignment="1">
      <alignment horizontal="center" vertical="center"/>
    </xf>
    <xf numFmtId="38" fontId="0" fillId="0" borderId="63" xfId="2" applyFont="1" applyBorder="1" applyAlignment="1">
      <alignment horizontal="center" vertical="center"/>
    </xf>
    <xf numFmtId="0" fontId="2" fillId="4" borderId="62" xfId="1" applyFill="1" applyBorder="1" applyAlignment="1">
      <alignment horizontal="center" vertical="center"/>
    </xf>
    <xf numFmtId="176" fontId="2" fillId="0" borderId="63" xfId="1" applyNumberFormat="1" applyBorder="1" applyAlignment="1">
      <alignment horizontal="center" vertical="center"/>
    </xf>
    <xf numFmtId="0" fontId="2" fillId="4"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92" xfId="1" applyBorder="1" applyAlignment="1">
      <alignment horizontal="center" vertical="center" wrapText="1"/>
    </xf>
    <xf numFmtId="0" fontId="2" fillId="0" borderId="11"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0" fontId="2" fillId="0" borderId="80" xfId="1" applyFont="1" applyBorder="1" applyAlignment="1">
      <alignment horizontal="center" vertical="center" wrapText="1"/>
    </xf>
    <xf numFmtId="177" fontId="2" fillId="0" borderId="113" xfId="1" applyNumberFormat="1" applyFont="1" applyBorder="1" applyAlignment="1">
      <alignment horizontal="center" vertical="center"/>
    </xf>
    <xf numFmtId="177" fontId="2" fillId="0" borderId="114" xfId="1" applyNumberFormat="1" applyFont="1" applyBorder="1" applyAlignment="1">
      <alignment horizontal="center" vertical="center"/>
    </xf>
    <xf numFmtId="177" fontId="2" fillId="0" borderId="117" xfId="1" applyNumberFormat="1" applyFont="1" applyBorder="1" applyAlignment="1">
      <alignment horizontal="center" vertical="center"/>
    </xf>
    <xf numFmtId="177" fontId="2" fillId="0" borderId="59" xfId="1" applyNumberFormat="1" applyFont="1" applyBorder="1" applyAlignment="1">
      <alignment horizontal="center" vertical="center"/>
    </xf>
    <xf numFmtId="177" fontId="2" fillId="0" borderId="119" xfId="1" applyNumberFormat="1" applyFont="1" applyBorder="1" applyAlignment="1">
      <alignment horizontal="center" vertical="center"/>
    </xf>
    <xf numFmtId="177" fontId="2" fillId="0" borderId="120" xfId="1" applyNumberFormat="1" applyFont="1" applyBorder="1" applyAlignment="1">
      <alignment horizontal="center" vertical="center"/>
    </xf>
    <xf numFmtId="0" fontId="12" fillId="0" borderId="0" xfId="1" applyFont="1" applyBorder="1" applyAlignment="1">
      <alignment horizontal="right" vertical="center"/>
    </xf>
    <xf numFmtId="0" fontId="13" fillId="0" borderId="0" xfId="1" applyFont="1" applyAlignment="1">
      <alignment vertical="center"/>
    </xf>
    <xf numFmtId="0" fontId="13" fillId="0" borderId="155" xfId="1" applyFont="1" applyBorder="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46" xfId="1" applyFont="1" applyBorder="1" applyAlignment="1">
      <alignment vertical="center"/>
    </xf>
    <xf numFmtId="0" fontId="5" fillId="0" borderId="69" xfId="1" applyFont="1" applyBorder="1" applyAlignment="1">
      <alignment horizontal="center" vertical="center"/>
    </xf>
    <xf numFmtId="0" fontId="5" fillId="0" borderId="21" xfId="1" applyFont="1" applyBorder="1" applyAlignment="1">
      <alignment horizontal="center" vertical="center"/>
    </xf>
    <xf numFmtId="0" fontId="5" fillId="0" borderId="101" xfId="1" applyFont="1" applyBorder="1" applyAlignment="1">
      <alignment horizontal="center" vertical="center"/>
    </xf>
    <xf numFmtId="0" fontId="5" fillId="0" borderId="100" xfId="1" applyFont="1" applyBorder="1" applyAlignment="1">
      <alignment horizontal="center" vertical="center"/>
    </xf>
    <xf numFmtId="0" fontId="5" fillId="0" borderId="130" xfId="1" applyFont="1" applyBorder="1" applyAlignment="1">
      <alignment horizontal="center" vertical="center"/>
    </xf>
    <xf numFmtId="0" fontId="5" fillId="0" borderId="0" xfId="1" applyFont="1" applyBorder="1" applyAlignment="1">
      <alignment horizontal="center" vertical="center"/>
    </xf>
    <xf numFmtId="0" fontId="5" fillId="0" borderId="99" xfId="1" applyFont="1" applyBorder="1" applyAlignment="1">
      <alignment horizontal="center" vertical="center"/>
    </xf>
    <xf numFmtId="0" fontId="5" fillId="0" borderId="106" xfId="1" applyFont="1" applyBorder="1" applyAlignment="1">
      <alignment horizontal="center" vertical="center"/>
    </xf>
    <xf numFmtId="0" fontId="5" fillId="0" borderId="92" xfId="1" applyFont="1" applyBorder="1" applyAlignment="1">
      <alignment horizontal="center" vertical="center"/>
    </xf>
    <xf numFmtId="0" fontId="5" fillId="0" borderId="134"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63" xfId="1" applyFont="1" applyBorder="1" applyAlignment="1">
      <alignment horizontal="center" vertical="center"/>
    </xf>
    <xf numFmtId="0" fontId="5" fillId="0" borderId="61" xfId="1" applyFont="1" applyBorder="1" applyAlignment="1">
      <alignment horizontal="center" vertical="center"/>
    </xf>
    <xf numFmtId="0" fontId="5" fillId="0" borderId="95" xfId="1" quotePrefix="1" applyFont="1" applyBorder="1" applyAlignment="1">
      <alignment horizontal="center" vertical="center"/>
    </xf>
    <xf numFmtId="0" fontId="5" fillId="0" borderId="45" xfId="1" applyFont="1" applyBorder="1" applyAlignment="1">
      <alignment horizontal="center" vertical="center"/>
    </xf>
    <xf numFmtId="0" fontId="5" fillId="0" borderId="95" xfId="1" applyFont="1" applyBorder="1" applyAlignment="1">
      <alignment horizontal="center" vertical="center"/>
    </xf>
    <xf numFmtId="0" fontId="5" fillId="0" borderId="96" xfId="1" applyFont="1" applyBorder="1" applyAlignment="1">
      <alignment horizontal="center" vertical="center"/>
    </xf>
    <xf numFmtId="0" fontId="5" fillId="0" borderId="41" xfId="1" applyFont="1" applyBorder="1" applyAlignment="1">
      <alignment horizontal="left" vertical="center"/>
    </xf>
    <xf numFmtId="38" fontId="0" fillId="0" borderId="46" xfId="2" applyFont="1" applyBorder="1" applyAlignment="1">
      <alignment horizontal="center" vertical="center"/>
    </xf>
    <xf numFmtId="0" fontId="2" fillId="4" borderId="46" xfId="1" applyFill="1" applyBorder="1" applyAlignment="1">
      <alignment horizontal="center" vertical="center"/>
    </xf>
    <xf numFmtId="0" fontId="2" fillId="0" borderId="46" xfId="1" applyBorder="1" applyAlignment="1">
      <alignment horizontal="center" vertical="center"/>
    </xf>
    <xf numFmtId="176" fontId="2" fillId="0" borderId="45" xfId="1" applyNumberFormat="1" applyBorder="1" applyAlignment="1">
      <alignment horizontal="center" vertical="center"/>
    </xf>
    <xf numFmtId="0" fontId="16" fillId="2" borderId="0" xfId="0" applyFont="1" applyFill="1" applyAlignment="1">
      <alignment horizontal="right" vertical="center"/>
    </xf>
    <xf numFmtId="0" fontId="6" fillId="0" borderId="0" xfId="1" applyFont="1" applyAlignment="1">
      <alignment horizontal="right" vertical="center"/>
    </xf>
    <xf numFmtId="176" fontId="2" fillId="0" borderId="46" xfId="1" applyNumberFormat="1" applyBorder="1" applyAlignment="1">
      <alignment horizontal="center" vertical="center"/>
    </xf>
    <xf numFmtId="0" fontId="18" fillId="0" borderId="0" xfId="5" applyFont="1" applyAlignment="1">
      <alignment vertical="top"/>
    </xf>
    <xf numFmtId="0" fontId="18" fillId="3" borderId="0" xfId="5" applyFont="1" applyFill="1" applyAlignment="1">
      <alignment vertical="top"/>
    </xf>
    <xf numFmtId="0" fontId="18" fillId="0" borderId="0" xfId="5" applyFont="1" applyAlignment="1">
      <alignment vertical="top" wrapText="1"/>
    </xf>
    <xf numFmtId="0" fontId="18" fillId="3" borderId="0" xfId="5" applyFont="1" applyFill="1" applyAlignment="1">
      <alignment vertical="top" wrapText="1"/>
    </xf>
    <xf numFmtId="0" fontId="18" fillId="3" borderId="45" xfId="5" applyFont="1" applyFill="1" applyBorder="1" applyAlignment="1">
      <alignment vertical="top" wrapText="1"/>
    </xf>
    <xf numFmtId="0" fontId="18" fillId="3" borderId="73" xfId="5" applyFont="1" applyFill="1" applyBorder="1" applyAlignment="1">
      <alignment vertical="top"/>
    </xf>
    <xf numFmtId="0" fontId="18" fillId="3" borderId="72" xfId="5" applyFont="1" applyFill="1" applyBorder="1" applyAlignment="1">
      <alignment vertical="top"/>
    </xf>
    <xf numFmtId="0" fontId="18" fillId="0" borderId="0" xfId="5" applyFont="1" applyAlignment="1"/>
    <xf numFmtId="0" fontId="18" fillId="6" borderId="0" xfId="5" applyFont="1" applyFill="1" applyAlignment="1"/>
    <xf numFmtId="0" fontId="18" fillId="3" borderId="0" xfId="5" applyFont="1" applyFill="1" applyAlignment="1"/>
    <xf numFmtId="0" fontId="18" fillId="3" borderId="216" xfId="5" applyFont="1" applyFill="1" applyBorder="1" applyAlignment="1"/>
    <xf numFmtId="0" fontId="19" fillId="0" borderId="0" xfId="5" applyFont="1" applyAlignment="1"/>
    <xf numFmtId="0" fontId="19" fillId="6" borderId="0" xfId="5" applyFont="1" applyFill="1" applyAlignment="1"/>
    <xf numFmtId="0" fontId="19" fillId="3" borderId="0" xfId="5" applyFont="1" applyFill="1" applyAlignment="1"/>
    <xf numFmtId="0" fontId="19" fillId="3" borderId="216" xfId="5" applyFont="1" applyFill="1" applyBorder="1" applyAlignment="1"/>
    <xf numFmtId="0" fontId="19" fillId="0" borderId="0" xfId="5" applyFont="1" applyAlignment="1">
      <alignment wrapText="1"/>
    </xf>
    <xf numFmtId="0" fontId="18" fillId="6" borderId="0" xfId="5" applyFont="1" applyFill="1" applyAlignment="1">
      <alignment vertical="top"/>
    </xf>
    <xf numFmtId="0" fontId="18" fillId="3" borderId="216" xfId="5" applyFont="1" applyFill="1" applyBorder="1" applyAlignment="1">
      <alignment vertical="top"/>
    </xf>
    <xf numFmtId="0" fontId="18" fillId="0" borderId="0" xfId="5" applyFont="1" applyAlignment="1">
      <alignment horizontal="left" vertical="top" wrapText="1"/>
    </xf>
    <xf numFmtId="0" fontId="18" fillId="0" borderId="0" xfId="5" applyFont="1" applyAlignment="1" applyProtection="1">
      <protection locked="0"/>
    </xf>
    <xf numFmtId="0" fontId="18" fillId="0" borderId="0" xfId="5" applyFont="1" applyBorder="1" applyAlignment="1" applyProtection="1">
      <protection locked="0"/>
    </xf>
    <xf numFmtId="0" fontId="18" fillId="0" borderId="0" xfId="5" applyFont="1" applyBorder="1" applyAlignment="1"/>
    <xf numFmtId="0" fontId="10" fillId="3" borderId="45" xfId="5" applyFont="1" applyFill="1" applyBorder="1" applyAlignment="1">
      <alignment vertical="top" wrapText="1"/>
    </xf>
    <xf numFmtId="0" fontId="18" fillId="0" borderId="0" xfId="5" applyFont="1" applyBorder="1" applyAlignment="1" applyProtection="1">
      <alignment horizontal="left" vertical="top" wrapText="1"/>
      <protection locked="0"/>
    </xf>
    <xf numFmtId="0" fontId="18" fillId="0" borderId="0" xfId="5" applyFont="1" applyBorder="1" applyAlignment="1">
      <alignment horizontal="left" vertical="top"/>
    </xf>
    <xf numFmtId="0" fontId="20" fillId="0" borderId="0" xfId="5" applyFont="1" applyAlignment="1">
      <alignment horizontal="center"/>
    </xf>
    <xf numFmtId="0" fontId="21" fillId="0" borderId="0" xfId="5" applyFont="1" applyAlignment="1">
      <alignment vertical="top"/>
    </xf>
    <xf numFmtId="0" fontId="21" fillId="3" borderId="0" xfId="5" applyFont="1" applyFill="1" applyAlignment="1">
      <alignment vertical="top"/>
    </xf>
    <xf numFmtId="0" fontId="21" fillId="3" borderId="216" xfId="5" applyFont="1" applyFill="1" applyBorder="1" applyAlignment="1">
      <alignment vertical="top"/>
    </xf>
    <xf numFmtId="0" fontId="22" fillId="0" borderId="0" xfId="1" applyFont="1" applyAlignment="1">
      <alignment horizontal="left" vertical="center"/>
    </xf>
    <xf numFmtId="0" fontId="2" fillId="0" borderId="106" xfId="1" applyFill="1" applyBorder="1" applyAlignment="1">
      <alignment horizontal="center" vertical="center" wrapText="1"/>
    </xf>
    <xf numFmtId="176" fontId="14" fillId="0" borderId="173" xfId="1" applyNumberFormat="1" applyFont="1" applyBorder="1" applyAlignment="1">
      <alignment horizontal="center" vertical="center"/>
    </xf>
    <xf numFmtId="0" fontId="13" fillId="0" borderId="0" xfId="1" applyFont="1" applyBorder="1" applyAlignment="1">
      <alignment vertical="center"/>
    </xf>
    <xf numFmtId="0" fontId="3" fillId="0" borderId="7" xfId="1" applyFont="1" applyFill="1" applyBorder="1" applyAlignment="1">
      <alignment horizontal="left"/>
    </xf>
    <xf numFmtId="0" fontId="3" fillId="0" borderId="4" xfId="1" applyFont="1" applyFill="1" applyBorder="1" applyAlignment="1">
      <alignment horizontal="center"/>
    </xf>
    <xf numFmtId="0" fontId="3" fillId="0" borderId="10" xfId="1" applyFont="1" applyFill="1" applyBorder="1" applyAlignment="1">
      <alignment horizontal="center"/>
    </xf>
    <xf numFmtId="0" fontId="3" fillId="0" borderId="23" xfId="1" applyFont="1" applyFill="1" applyBorder="1" applyAlignment="1">
      <alignment shrinkToFit="1"/>
    </xf>
    <xf numFmtId="0" fontId="3" fillId="10" borderId="228" xfId="1" applyFont="1" applyFill="1" applyBorder="1"/>
    <xf numFmtId="0" fontId="3" fillId="10" borderId="229" xfId="1" applyFont="1" applyFill="1" applyBorder="1"/>
    <xf numFmtId="0" fontId="3" fillId="10" borderId="230" xfId="1" applyFont="1" applyFill="1" applyBorder="1" applyAlignment="1">
      <alignment shrinkToFit="1"/>
    </xf>
    <xf numFmtId="0" fontId="3" fillId="10" borderId="69" xfId="1" applyFont="1" applyFill="1" applyBorder="1"/>
    <xf numFmtId="0" fontId="3" fillId="10" borderId="231" xfId="1" applyFont="1" applyFill="1" applyBorder="1"/>
    <xf numFmtId="0" fontId="3" fillId="10" borderId="80" xfId="1" applyFont="1" applyFill="1" applyBorder="1"/>
    <xf numFmtId="0" fontId="3" fillId="10" borderId="232" xfId="1" applyFont="1" applyFill="1" applyBorder="1"/>
    <xf numFmtId="0" fontId="3" fillId="10" borderId="233" xfId="1" applyFont="1" applyFill="1" applyBorder="1"/>
    <xf numFmtId="0" fontId="3" fillId="0" borderId="166" xfId="1" applyFont="1" applyFill="1" applyBorder="1"/>
    <xf numFmtId="0" fontId="3" fillId="0" borderId="234" xfId="1" applyFont="1" applyFill="1" applyBorder="1"/>
    <xf numFmtId="0" fontId="2" fillId="0" borderId="92" xfId="1" applyFill="1" applyBorder="1" applyAlignment="1">
      <alignment horizontal="center" vertical="center" wrapText="1"/>
    </xf>
    <xf numFmtId="0" fontId="2" fillId="0" borderId="81" xfId="1" applyFill="1" applyBorder="1" applyAlignment="1">
      <alignment horizontal="center" vertical="center" wrapText="1"/>
    </xf>
    <xf numFmtId="0" fontId="2" fillId="0" borderId="79" xfId="1" applyFill="1" applyBorder="1" applyAlignment="1">
      <alignment horizontal="center" vertical="center" wrapText="1"/>
    </xf>
    <xf numFmtId="0" fontId="8" fillId="0" borderId="235" xfId="1" applyFont="1" applyFill="1" applyBorder="1" applyAlignment="1">
      <alignment horizontal="center"/>
    </xf>
    <xf numFmtId="0" fontId="2" fillId="0" borderId="0" xfId="1" applyFont="1" applyBorder="1" applyAlignment="1">
      <alignment horizontal="center" vertical="center"/>
    </xf>
    <xf numFmtId="0" fontId="27" fillId="7" borderId="45" xfId="1" quotePrefix="1" applyFont="1" applyFill="1" applyBorder="1" applyAlignment="1">
      <alignment horizontal="center" vertical="center"/>
    </xf>
    <xf numFmtId="0" fontId="27" fillId="0" borderId="0" xfId="1" applyFont="1" applyAlignment="1">
      <alignment horizontal="center" vertical="center"/>
    </xf>
    <xf numFmtId="14" fontId="28" fillId="0" borderId="0" xfId="1" applyNumberFormat="1" applyFont="1" applyBorder="1" applyAlignment="1">
      <alignment vertical="center"/>
    </xf>
    <xf numFmtId="38" fontId="27" fillId="0" borderId="0" xfId="2" applyFont="1" applyBorder="1" applyAlignment="1">
      <alignment horizontal="center" vertical="center"/>
    </xf>
    <xf numFmtId="0" fontId="27" fillId="0" borderId="0" xfId="1" applyFont="1" applyAlignment="1">
      <alignment vertical="center"/>
    </xf>
    <xf numFmtId="0" fontId="27" fillId="0" borderId="124" xfId="1" applyFont="1" applyBorder="1" applyAlignment="1">
      <alignment vertical="center"/>
    </xf>
    <xf numFmtId="0" fontId="27" fillId="0" borderId="129" xfId="1" applyFont="1" applyBorder="1" applyAlignment="1">
      <alignment vertical="center"/>
    </xf>
    <xf numFmtId="0" fontId="27" fillId="0" borderId="125" xfId="1" applyFont="1" applyBorder="1" applyAlignment="1">
      <alignment horizontal="centerContinuous" vertical="center"/>
    </xf>
    <xf numFmtId="0" fontId="27" fillId="0" borderId="127" xfId="1" applyFont="1" applyBorder="1" applyAlignment="1">
      <alignment horizontal="centerContinuous" vertical="center"/>
    </xf>
    <xf numFmtId="0" fontId="27" fillId="0" borderId="133" xfId="1" applyFont="1" applyBorder="1" applyAlignment="1">
      <alignment vertical="center"/>
    </xf>
    <xf numFmtId="0" fontId="27" fillId="0" borderId="105" xfId="1" applyFont="1" applyBorder="1" applyAlignment="1">
      <alignment horizontal="center" vertical="center"/>
    </xf>
    <xf numFmtId="0" fontId="27" fillId="0" borderId="81" xfId="1" applyFont="1" applyBorder="1" applyAlignment="1">
      <alignment horizontal="center" vertical="center"/>
    </xf>
    <xf numFmtId="0" fontId="27" fillId="9" borderId="105" xfId="1" applyFont="1" applyFill="1" applyBorder="1" applyAlignment="1">
      <alignment horizontal="center" vertical="center"/>
    </xf>
    <xf numFmtId="0" fontId="27" fillId="8" borderId="111" xfId="1" applyFont="1" applyFill="1" applyBorder="1" applyAlignment="1">
      <alignment horizontal="center" vertical="center"/>
    </xf>
    <xf numFmtId="0" fontId="27" fillId="0" borderId="111" xfId="1" applyFont="1" applyBorder="1" applyAlignment="1">
      <alignment horizontal="center" vertical="center"/>
    </xf>
    <xf numFmtId="0" fontId="27" fillId="9" borderId="11" xfId="1" applyFont="1" applyFill="1" applyBorder="1" applyAlignment="1">
      <alignment horizontal="center" vertical="center"/>
    </xf>
    <xf numFmtId="0" fontId="27" fillId="9" borderId="92" xfId="1" applyFont="1" applyFill="1" applyBorder="1" applyAlignment="1">
      <alignment horizontal="center" vertical="center"/>
    </xf>
    <xf numFmtId="0" fontId="27" fillId="8" borderId="92" xfId="1" applyFont="1" applyFill="1" applyBorder="1" applyAlignment="1">
      <alignment horizontal="center" vertical="center"/>
    </xf>
    <xf numFmtId="0" fontId="27" fillId="8" borderId="107" xfId="1" applyFont="1" applyFill="1" applyBorder="1" applyAlignment="1">
      <alignment horizontal="center" vertical="center"/>
    </xf>
    <xf numFmtId="0" fontId="27" fillId="0" borderId="106" xfId="1" applyFont="1" applyBorder="1" applyAlignment="1">
      <alignment horizontal="center" vertical="center"/>
    </xf>
    <xf numFmtId="0" fontId="27" fillId="0" borderId="92" xfId="1" applyFont="1" applyBorder="1" applyAlignment="1">
      <alignment horizontal="center" vertical="center"/>
    </xf>
    <xf numFmtId="0" fontId="27" fillId="0" borderId="107" xfId="1" applyFont="1" applyBorder="1" applyAlignment="1">
      <alignment horizontal="center" vertical="center"/>
    </xf>
    <xf numFmtId="0" fontId="27" fillId="9" borderId="106" xfId="1" applyFont="1" applyFill="1" applyBorder="1" applyAlignment="1">
      <alignment horizontal="center" vertical="center"/>
    </xf>
    <xf numFmtId="0" fontId="27" fillId="0" borderId="91" xfId="1" applyFont="1" applyBorder="1" applyAlignment="1">
      <alignment horizontal="center" vertical="center"/>
    </xf>
    <xf numFmtId="0" fontId="27" fillId="8" borderId="91" xfId="1" applyFont="1" applyFill="1" applyBorder="1" applyAlignment="1">
      <alignment horizontal="center" vertical="center"/>
    </xf>
    <xf numFmtId="0" fontId="27" fillId="0" borderId="136" xfId="1" applyFont="1" applyBorder="1" applyAlignment="1">
      <alignment vertical="center"/>
    </xf>
    <xf numFmtId="0" fontId="27" fillId="0" borderId="137" xfId="1" applyFont="1" applyBorder="1" applyAlignment="1">
      <alignment horizontal="center" vertical="center"/>
    </xf>
    <xf numFmtId="0" fontId="27" fillId="0" borderId="18" xfId="1" applyFont="1" applyBorder="1" applyAlignment="1">
      <alignment horizontal="center" vertical="center"/>
    </xf>
    <xf numFmtId="0" fontId="27" fillId="0" borderId="138" xfId="1" applyFont="1" applyBorder="1" applyAlignment="1">
      <alignment horizontal="center" vertical="center"/>
    </xf>
    <xf numFmtId="0" fontId="27" fillId="0" borderId="18" xfId="1" applyFont="1" applyFill="1" applyBorder="1" applyAlignment="1">
      <alignment horizontal="center" vertical="center"/>
    </xf>
    <xf numFmtId="0" fontId="27" fillId="0" borderId="138" xfId="1" applyFont="1" applyFill="1" applyBorder="1" applyAlignment="1">
      <alignment horizontal="center" vertical="center"/>
    </xf>
    <xf numFmtId="0" fontId="27" fillId="0" borderId="137" xfId="1" applyFont="1" applyFill="1" applyBorder="1" applyAlignment="1">
      <alignment horizontal="center" vertical="center"/>
    </xf>
    <xf numFmtId="0" fontId="30" fillId="0" borderId="160" xfId="1" applyFont="1" applyBorder="1" applyAlignment="1">
      <alignment vertical="center" shrinkToFit="1"/>
    </xf>
    <xf numFmtId="0" fontId="30" fillId="0" borderId="158" xfId="1" applyFont="1" applyBorder="1" applyAlignment="1">
      <alignment vertical="center" shrinkToFit="1"/>
    </xf>
    <xf numFmtId="0" fontId="30" fillId="0" borderId="237" xfId="1" applyFont="1" applyBorder="1" applyAlignment="1">
      <alignment vertical="center" shrinkToFit="1"/>
    </xf>
    <xf numFmtId="0" fontId="27" fillId="7" borderId="139" xfId="1" applyFont="1" applyFill="1" applyBorder="1" applyAlignment="1">
      <alignment horizontal="center" vertical="center"/>
    </xf>
    <xf numFmtId="176" fontId="27" fillId="7" borderId="96" xfId="1" applyNumberFormat="1" applyFont="1" applyFill="1" applyBorder="1" applyAlignment="1">
      <alignment vertical="center"/>
    </xf>
    <xf numFmtId="176" fontId="27" fillId="7" borderId="41" xfId="1" applyNumberFormat="1" applyFont="1" applyFill="1" applyBorder="1" applyAlignment="1">
      <alignment vertical="center"/>
    </xf>
    <xf numFmtId="0" fontId="27" fillId="7" borderId="45" xfId="1" applyFont="1" applyFill="1" applyBorder="1" applyAlignment="1">
      <alignment horizontal="center" vertical="center"/>
    </xf>
    <xf numFmtId="176" fontId="27" fillId="7" borderId="96" xfId="1" applyNumberFormat="1" applyFont="1" applyFill="1" applyBorder="1" applyAlignment="1">
      <alignment horizontal="center" vertical="center"/>
    </xf>
    <xf numFmtId="176" fontId="27" fillId="0" borderId="95" xfId="1" applyNumberFormat="1" applyFont="1" applyBorder="1" applyAlignment="1">
      <alignment horizontal="center" vertical="center"/>
    </xf>
    <xf numFmtId="176" fontId="27" fillId="0" borderId="96" xfId="1" applyNumberFormat="1" applyFont="1" applyBorder="1" applyAlignment="1">
      <alignment vertical="center"/>
    </xf>
    <xf numFmtId="176" fontId="27" fillId="0" borderId="95" xfId="1" applyNumberFormat="1" applyFont="1" applyBorder="1" applyAlignment="1">
      <alignment vertical="center"/>
    </xf>
    <xf numFmtId="176" fontId="27" fillId="9" borderId="41" xfId="1" applyNumberFormat="1" applyFont="1" applyFill="1" applyBorder="1" applyAlignment="1">
      <alignment vertical="center"/>
    </xf>
    <xf numFmtId="176" fontId="27" fillId="8" borderId="45" xfId="1" applyNumberFormat="1" applyFont="1" applyFill="1" applyBorder="1" applyAlignment="1">
      <alignment vertical="center"/>
    </xf>
    <xf numFmtId="176" fontId="27" fillId="8" borderId="95" xfId="1" applyNumberFormat="1" applyFont="1" applyFill="1" applyBorder="1" applyAlignment="1">
      <alignment vertical="center"/>
    </xf>
    <xf numFmtId="178" fontId="27" fillId="7" borderId="96" xfId="1" applyNumberFormat="1" applyFont="1" applyFill="1" applyBorder="1" applyAlignment="1">
      <alignment vertical="center"/>
    </xf>
    <xf numFmtId="178" fontId="27" fillId="7" borderId="41" xfId="1" applyNumberFormat="1" applyFont="1" applyFill="1" applyBorder="1" applyAlignment="1">
      <alignment vertical="center"/>
    </xf>
    <xf numFmtId="178" fontId="27" fillId="0" borderId="45" xfId="1" applyNumberFormat="1" applyFont="1" applyBorder="1" applyAlignment="1">
      <alignment vertical="center"/>
    </xf>
    <xf numFmtId="178" fontId="27" fillId="0" borderId="95" xfId="1" applyNumberFormat="1" applyFont="1" applyBorder="1" applyAlignment="1">
      <alignment vertical="center"/>
    </xf>
    <xf numFmtId="178" fontId="27" fillId="9" borderId="41" xfId="1" applyNumberFormat="1" applyFont="1" applyFill="1" applyBorder="1" applyAlignment="1">
      <alignment vertical="center"/>
    </xf>
    <xf numFmtId="178" fontId="27" fillId="8" borderId="45" xfId="1" applyNumberFormat="1" applyFont="1" applyFill="1" applyBorder="1" applyAlignment="1">
      <alignment vertical="center"/>
    </xf>
    <xf numFmtId="178" fontId="27" fillId="8" borderId="95" xfId="1" applyNumberFormat="1" applyFont="1" applyFill="1" applyBorder="1" applyAlignment="1">
      <alignment vertical="center"/>
    </xf>
    <xf numFmtId="179" fontId="27" fillId="7" borderId="96" xfId="1" applyNumberFormat="1" applyFont="1" applyFill="1" applyBorder="1" applyAlignment="1">
      <alignment vertical="center"/>
    </xf>
    <xf numFmtId="179" fontId="27" fillId="7" borderId="45" xfId="1" applyNumberFormat="1" applyFont="1" applyFill="1" applyBorder="1" applyAlignment="1">
      <alignment vertical="center"/>
    </xf>
    <xf numFmtId="179" fontId="27" fillId="0" borderId="45" xfId="1" applyNumberFormat="1" applyFont="1" applyBorder="1" applyAlignment="1">
      <alignment vertical="center"/>
    </xf>
    <xf numFmtId="179" fontId="27" fillId="0" borderId="95" xfId="1" applyNumberFormat="1" applyFont="1" applyBorder="1" applyAlignment="1">
      <alignment vertical="center"/>
    </xf>
    <xf numFmtId="179" fontId="27" fillId="9" borderId="41" xfId="1" applyNumberFormat="1" applyFont="1" applyFill="1" applyBorder="1" applyAlignment="1">
      <alignment vertical="center"/>
    </xf>
    <xf numFmtId="179" fontId="27" fillId="8" borderId="45" xfId="1" applyNumberFormat="1" applyFont="1" applyFill="1" applyBorder="1" applyAlignment="1">
      <alignment vertical="center"/>
    </xf>
    <xf numFmtId="179" fontId="27" fillId="8" borderId="95" xfId="1" applyNumberFormat="1" applyFont="1" applyFill="1" applyBorder="1" applyAlignment="1">
      <alignment vertical="center"/>
    </xf>
    <xf numFmtId="176" fontId="27" fillId="0" borderId="45" xfId="1" applyNumberFormat="1" applyFont="1" applyBorder="1" applyAlignment="1">
      <alignment vertical="center"/>
    </xf>
    <xf numFmtId="0" fontId="30" fillId="0" borderId="180" xfId="1" applyFont="1" applyBorder="1" applyAlignment="1">
      <alignment vertical="center" shrinkToFit="1"/>
    </xf>
    <xf numFmtId="0" fontId="30" fillId="0" borderId="181" xfId="1" applyFont="1" applyBorder="1" applyAlignment="1">
      <alignment vertical="center" shrinkToFit="1"/>
    </xf>
    <xf numFmtId="0" fontId="30" fillId="0" borderId="37" xfId="1" applyFont="1" applyBorder="1" applyAlignment="1">
      <alignment vertical="center" shrinkToFit="1"/>
    </xf>
    <xf numFmtId="0" fontId="30" fillId="0" borderId="180" xfId="1" applyFont="1" applyBorder="1" applyAlignment="1">
      <alignment vertical="center"/>
    </xf>
    <xf numFmtId="0" fontId="30" fillId="0" borderId="181" xfId="1" applyFont="1" applyBorder="1" applyAlignment="1">
      <alignment vertical="center"/>
    </xf>
    <xf numFmtId="0" fontId="30" fillId="0" borderId="37" xfId="1" applyFont="1" applyBorder="1" applyAlignment="1">
      <alignment vertical="center"/>
    </xf>
    <xf numFmtId="0" fontId="27" fillId="0" borderId="140" xfId="1" applyFont="1" applyBorder="1" applyAlignment="1">
      <alignment vertical="center"/>
    </xf>
    <xf numFmtId="0" fontId="27" fillId="5" borderId="105" xfId="1" applyFont="1" applyFill="1" applyBorder="1" applyAlignment="1">
      <alignment horizontal="center" vertical="center"/>
    </xf>
    <xf numFmtId="0" fontId="27" fillId="5" borderId="80" xfId="1" applyFont="1" applyFill="1" applyBorder="1" applyAlignment="1">
      <alignment horizontal="center" vertical="center"/>
    </xf>
    <xf numFmtId="176" fontId="27" fillId="5" borderId="105" xfId="1" applyNumberFormat="1" applyFont="1" applyFill="1" applyBorder="1" applyAlignment="1">
      <alignment horizontal="center" vertical="center"/>
    </xf>
    <xf numFmtId="176" fontId="27" fillId="5" borderId="111" xfId="1" applyNumberFormat="1" applyFont="1" applyFill="1" applyBorder="1" applyAlignment="1">
      <alignment horizontal="center" vertical="center"/>
    </xf>
    <xf numFmtId="176" fontId="27" fillId="0" borderId="105" xfId="1" applyNumberFormat="1" applyFont="1" applyBorder="1" applyAlignment="1">
      <alignment vertical="center"/>
    </xf>
    <xf numFmtId="176" fontId="27" fillId="0" borderId="111" xfId="1" applyNumberFormat="1" applyFont="1" applyBorder="1" applyAlignment="1">
      <alignment vertical="center"/>
    </xf>
    <xf numFmtId="176" fontId="27" fillId="9" borderId="80" xfId="1" applyNumberFormat="1" applyFont="1" applyFill="1" applyBorder="1" applyAlignment="1">
      <alignment vertical="center"/>
    </xf>
    <xf numFmtId="176" fontId="27" fillId="8" borderId="81" xfId="1" applyNumberFormat="1" applyFont="1" applyFill="1" applyBorder="1" applyAlignment="1">
      <alignment vertical="center"/>
    </xf>
    <xf numFmtId="176" fontId="27" fillId="8" borderId="111" xfId="1" applyNumberFormat="1" applyFont="1" applyFill="1" applyBorder="1" applyAlignment="1">
      <alignment vertical="center"/>
    </xf>
    <xf numFmtId="178" fontId="27" fillId="0" borderId="81" xfId="1" applyNumberFormat="1" applyFont="1" applyBorder="1" applyAlignment="1">
      <alignment vertical="center"/>
    </xf>
    <xf numFmtId="178" fontId="27" fillId="0" borderId="111" xfId="1" applyNumberFormat="1" applyFont="1" applyBorder="1" applyAlignment="1">
      <alignment vertical="center"/>
    </xf>
    <xf numFmtId="2" fontId="27" fillId="9" borderId="105" xfId="1" applyNumberFormat="1" applyFont="1" applyFill="1" applyBorder="1" applyAlignment="1">
      <alignment vertical="center"/>
    </xf>
    <xf numFmtId="2" fontId="27" fillId="9" borderId="80" xfId="1" applyNumberFormat="1" applyFont="1" applyFill="1" applyBorder="1" applyAlignment="1">
      <alignment vertical="center"/>
    </xf>
    <xf numFmtId="2" fontId="27" fillId="8" borderId="81" xfId="1" applyNumberFormat="1" applyFont="1" applyFill="1" applyBorder="1" applyAlignment="1">
      <alignment vertical="center"/>
    </xf>
    <xf numFmtId="2" fontId="27" fillId="8" borderId="111" xfId="1" applyNumberFormat="1" applyFont="1" applyFill="1" applyBorder="1" applyAlignment="1">
      <alignment vertical="center"/>
    </xf>
    <xf numFmtId="0" fontId="27" fillId="5" borderId="81" xfId="1" applyFont="1" applyFill="1" applyBorder="1" applyAlignment="1">
      <alignment horizontal="center" vertical="center"/>
    </xf>
    <xf numFmtId="179" fontId="27" fillId="0" borderId="81" xfId="1" applyNumberFormat="1" applyFont="1" applyBorder="1" applyAlignment="1">
      <alignment vertical="center"/>
    </xf>
    <xf numFmtId="179" fontId="27" fillId="0" borderId="111" xfId="1" applyNumberFormat="1" applyFont="1" applyBorder="1" applyAlignment="1">
      <alignment vertical="center"/>
    </xf>
    <xf numFmtId="179" fontId="27" fillId="9" borderId="105" xfId="1" applyNumberFormat="1" applyFont="1" applyFill="1" applyBorder="1" applyAlignment="1">
      <alignment vertical="center"/>
    </xf>
    <xf numFmtId="179" fontId="27" fillId="9" borderId="80" xfId="1" applyNumberFormat="1" applyFont="1" applyFill="1" applyBorder="1" applyAlignment="1">
      <alignment vertical="center"/>
    </xf>
    <xf numFmtId="179" fontId="27" fillId="8" borderId="81" xfId="1" applyNumberFormat="1" applyFont="1" applyFill="1" applyBorder="1" applyAlignment="1">
      <alignment vertical="center"/>
    </xf>
    <xf numFmtId="179" fontId="27" fillId="8" borderId="111" xfId="1" applyNumberFormat="1" applyFont="1" applyFill="1" applyBorder="1" applyAlignment="1">
      <alignment vertical="center"/>
    </xf>
    <xf numFmtId="176" fontId="27" fillId="5" borderId="80" xfId="1" applyNumberFormat="1" applyFont="1" applyFill="1" applyBorder="1" applyAlignment="1">
      <alignment horizontal="center" vertical="center"/>
    </xf>
    <xf numFmtId="176" fontId="27" fillId="0" borderId="81" xfId="1" applyNumberFormat="1" applyFont="1" applyBorder="1" applyAlignment="1">
      <alignment vertical="center"/>
    </xf>
    <xf numFmtId="176" fontId="27" fillId="9" borderId="105" xfId="1" applyNumberFormat="1" applyFont="1" applyFill="1" applyBorder="1" applyAlignment="1">
      <alignment vertical="center"/>
    </xf>
    <xf numFmtId="0" fontId="30" fillId="0" borderId="223" xfId="1" applyFont="1" applyBorder="1" applyAlignment="1">
      <alignment vertical="center"/>
    </xf>
    <xf numFmtId="0" fontId="30" fillId="0" borderId="222" xfId="1" applyFont="1" applyBorder="1" applyAlignment="1">
      <alignment vertical="center"/>
    </xf>
    <xf numFmtId="0" fontId="30" fillId="0" borderId="238" xfId="1" applyFont="1" applyBorder="1" applyAlignment="1">
      <alignment vertical="center"/>
    </xf>
    <xf numFmtId="0" fontId="27" fillId="9" borderId="141" xfId="1" applyFont="1" applyFill="1" applyBorder="1" applyAlignment="1">
      <alignment vertical="center"/>
    </xf>
    <xf numFmtId="0" fontId="27" fillId="9" borderId="142" xfId="1" applyFont="1" applyFill="1" applyBorder="1" applyAlignment="1">
      <alignment horizontal="center" vertical="center"/>
    </xf>
    <xf numFmtId="0" fontId="27" fillId="9" borderId="54" xfId="1" applyFont="1" applyFill="1" applyBorder="1" applyAlignment="1">
      <alignment horizontal="center" vertical="center"/>
    </xf>
    <xf numFmtId="0" fontId="27" fillId="0" borderId="142" xfId="1" applyFont="1" applyBorder="1" applyAlignment="1">
      <alignment horizontal="center" vertical="center"/>
    </xf>
    <xf numFmtId="0" fontId="27" fillId="0" borderId="143" xfId="1" applyFont="1" applyBorder="1" applyAlignment="1">
      <alignment horizontal="center" vertical="center"/>
    </xf>
    <xf numFmtId="176" fontId="27" fillId="0" borderId="18" xfId="1" applyNumberFormat="1" applyFont="1" applyFill="1" applyBorder="1" applyAlignment="1">
      <alignment horizontal="center" vertical="center"/>
    </xf>
    <xf numFmtId="176" fontId="27" fillId="0" borderId="138" xfId="1" applyNumberFormat="1" applyFont="1" applyFill="1" applyBorder="1" applyAlignment="1">
      <alignment horizontal="center" vertical="center"/>
    </xf>
    <xf numFmtId="176" fontId="27" fillId="7" borderId="41" xfId="1" applyNumberFormat="1" applyFont="1" applyFill="1" applyBorder="1" applyAlignment="1">
      <alignment horizontal="center" vertical="center"/>
    </xf>
    <xf numFmtId="0" fontId="27" fillId="5" borderId="96" xfId="1" applyFont="1" applyFill="1" applyBorder="1" applyAlignment="1">
      <alignment horizontal="center" vertical="center"/>
    </xf>
    <xf numFmtId="0" fontId="27" fillId="5" borderId="95" xfId="1" applyFont="1" applyFill="1" applyBorder="1" applyAlignment="1">
      <alignment horizontal="center" vertical="center"/>
    </xf>
    <xf numFmtId="176" fontId="27" fillId="5" borderId="45" xfId="1" applyNumberFormat="1" applyFont="1" applyFill="1" applyBorder="1" applyAlignment="1">
      <alignment horizontal="center" vertical="center"/>
    </xf>
    <xf numFmtId="176" fontId="27" fillId="5" borderId="95" xfId="1" applyNumberFormat="1" applyFont="1" applyFill="1" applyBorder="1" applyAlignment="1">
      <alignment horizontal="center" vertical="center"/>
    </xf>
    <xf numFmtId="179" fontId="27" fillId="7" borderId="41" xfId="1" applyNumberFormat="1" applyFont="1" applyFill="1" applyBorder="1" applyAlignment="1">
      <alignment vertical="center"/>
    </xf>
    <xf numFmtId="178" fontId="27" fillId="5" borderId="45" xfId="1" applyNumberFormat="1" applyFont="1" applyFill="1" applyBorder="1" applyAlignment="1">
      <alignment horizontal="center" vertical="center"/>
    </xf>
    <xf numFmtId="178" fontId="27" fillId="5" borderId="95" xfId="1" applyNumberFormat="1" applyFont="1" applyFill="1" applyBorder="1" applyAlignment="1">
      <alignment horizontal="center" vertical="center"/>
    </xf>
    <xf numFmtId="178" fontId="27" fillId="5" borderId="96" xfId="1" applyNumberFormat="1" applyFont="1" applyFill="1" applyBorder="1" applyAlignment="1">
      <alignment horizontal="center" vertical="center"/>
    </xf>
    <xf numFmtId="178" fontId="27" fillId="5" borderId="41" xfId="1" applyNumberFormat="1" applyFont="1" applyFill="1" applyBorder="1" applyAlignment="1">
      <alignment horizontal="center" vertical="center"/>
    </xf>
    <xf numFmtId="0" fontId="4" fillId="0" borderId="180" xfId="1" applyFont="1" applyBorder="1" applyAlignment="1">
      <alignment horizontal="center" vertical="center"/>
    </xf>
    <xf numFmtId="0" fontId="4" fillId="0" borderId="181" xfId="1" applyFont="1" applyBorder="1" applyAlignment="1">
      <alignment horizontal="center" vertical="center"/>
    </xf>
    <xf numFmtId="0" fontId="4" fillId="0" borderId="37" xfId="1" applyFont="1" applyBorder="1" applyAlignment="1">
      <alignment horizontal="center" vertical="center"/>
    </xf>
    <xf numFmtId="0" fontId="4" fillId="0" borderId="180" xfId="1" applyFont="1" applyBorder="1" applyAlignment="1">
      <alignment vertical="center" wrapText="1"/>
    </xf>
    <xf numFmtId="0" fontId="4" fillId="0" borderId="181" xfId="1" applyFont="1" applyBorder="1" applyAlignment="1">
      <alignment vertical="center" wrapText="1"/>
    </xf>
    <xf numFmtId="0" fontId="4" fillId="0" borderId="37" xfId="1" applyFont="1" applyBorder="1" applyAlignment="1">
      <alignment vertical="center" wrapText="1"/>
    </xf>
    <xf numFmtId="0" fontId="27" fillId="9" borderId="140" xfId="1" applyFont="1" applyFill="1" applyBorder="1" applyAlignment="1">
      <alignment vertical="center"/>
    </xf>
    <xf numFmtId="0" fontId="27" fillId="9" borderId="81" xfId="1" applyFont="1" applyFill="1" applyBorder="1" applyAlignment="1">
      <alignment horizontal="center" vertical="center"/>
    </xf>
    <xf numFmtId="0" fontId="27" fillId="5" borderId="111" xfId="1" applyFont="1" applyFill="1" applyBorder="1" applyAlignment="1">
      <alignment horizontal="center" vertical="center"/>
    </xf>
    <xf numFmtId="176" fontId="27" fillId="5" borderId="81" xfId="1" applyNumberFormat="1" applyFont="1" applyFill="1" applyBorder="1" applyAlignment="1">
      <alignment horizontal="center" vertical="center"/>
    </xf>
    <xf numFmtId="178" fontId="27" fillId="5" borderId="105" xfId="1" applyNumberFormat="1" applyFont="1" applyFill="1" applyBorder="1" applyAlignment="1">
      <alignment horizontal="center" vertical="center"/>
    </xf>
    <xf numFmtId="178" fontId="27" fillId="5" borderId="80" xfId="1" applyNumberFormat="1" applyFont="1" applyFill="1" applyBorder="1" applyAlignment="1">
      <alignment horizontal="center" vertical="center"/>
    </xf>
    <xf numFmtId="182" fontId="27" fillId="9" borderId="105" xfId="1" applyNumberFormat="1" applyFont="1" applyFill="1" applyBorder="1" applyAlignment="1">
      <alignment vertical="center"/>
    </xf>
    <xf numFmtId="182" fontId="27" fillId="9" borderId="80" xfId="1" applyNumberFormat="1" applyFont="1" applyFill="1" applyBorder="1" applyAlignment="1">
      <alignment vertical="center"/>
    </xf>
    <xf numFmtId="178" fontId="27" fillId="5" borderId="81" xfId="1" applyNumberFormat="1" applyFont="1" applyFill="1" applyBorder="1" applyAlignment="1">
      <alignment horizontal="center" vertical="center"/>
    </xf>
    <xf numFmtId="178" fontId="27" fillId="5" borderId="111" xfId="1" applyNumberFormat="1" applyFont="1" applyFill="1" applyBorder="1" applyAlignment="1">
      <alignment horizontal="center" vertical="center"/>
    </xf>
    <xf numFmtId="0" fontId="4" fillId="0" borderId="223" xfId="1" applyFont="1" applyBorder="1" applyAlignment="1">
      <alignment vertical="center" wrapText="1"/>
    </xf>
    <xf numFmtId="0" fontId="4" fillId="0" borderId="222" xfId="1" applyFont="1" applyBorder="1" applyAlignment="1">
      <alignment vertical="center" wrapText="1"/>
    </xf>
    <xf numFmtId="0" fontId="4" fillId="0" borderId="238" xfId="1" applyFont="1" applyBorder="1" applyAlignment="1">
      <alignment vertical="center" wrapText="1"/>
    </xf>
    <xf numFmtId="0" fontId="27" fillId="8" borderId="141" xfId="1" applyFont="1" applyFill="1" applyBorder="1" applyAlignment="1">
      <alignment vertical="center"/>
    </xf>
    <xf numFmtId="0" fontId="27" fillId="8" borderId="142" xfId="1" applyFont="1" applyFill="1" applyBorder="1" applyAlignment="1">
      <alignment horizontal="center" vertical="center"/>
    </xf>
    <xf numFmtId="0" fontId="27" fillId="8" borderId="54" xfId="1" applyFont="1" applyFill="1" applyBorder="1" applyAlignment="1">
      <alignment horizontal="center" vertical="center"/>
    </xf>
    <xf numFmtId="176" fontId="27" fillId="5" borderId="41" xfId="1" applyNumberFormat="1" applyFont="1" applyFill="1" applyBorder="1" applyAlignment="1">
      <alignment horizontal="center" vertical="center"/>
    </xf>
    <xf numFmtId="182" fontId="27" fillId="8" borderId="45" xfId="1" applyNumberFormat="1" applyFont="1" applyFill="1" applyBorder="1" applyAlignment="1">
      <alignment vertical="center"/>
    </xf>
    <xf numFmtId="182" fontId="27" fillId="8" borderId="95" xfId="1" applyNumberFormat="1" applyFont="1" applyFill="1" applyBorder="1" applyAlignment="1">
      <alignment vertical="center"/>
    </xf>
    <xf numFmtId="0" fontId="27" fillId="7" borderId="139" xfId="1" applyFont="1" applyFill="1" applyBorder="1" applyAlignment="1">
      <alignment vertical="center"/>
    </xf>
    <xf numFmtId="176" fontId="27" fillId="5" borderId="96" xfId="1" applyNumberFormat="1" applyFont="1" applyFill="1" applyBorder="1" applyAlignment="1">
      <alignment horizontal="center" vertical="center"/>
    </xf>
    <xf numFmtId="0" fontId="27" fillId="8" borderId="147" xfId="1" applyFont="1" applyFill="1" applyBorder="1" applyAlignment="1">
      <alignment vertical="center"/>
    </xf>
    <xf numFmtId="0" fontId="27" fillId="8" borderId="81" xfId="1" applyFont="1" applyFill="1" applyBorder="1" applyAlignment="1">
      <alignment horizontal="center" vertical="center"/>
    </xf>
    <xf numFmtId="176" fontId="27" fillId="5" borderId="98" xfId="1" applyNumberFormat="1" applyFont="1" applyFill="1" applyBorder="1" applyAlignment="1">
      <alignment horizontal="center" vertical="center"/>
    </xf>
    <xf numFmtId="176" fontId="27" fillId="5" borderId="99" xfId="1" applyNumberFormat="1" applyFont="1" applyFill="1" applyBorder="1" applyAlignment="1">
      <alignment horizontal="center" vertical="center"/>
    </xf>
    <xf numFmtId="182" fontId="27" fillId="8" borderId="81" xfId="1" applyNumberFormat="1" applyFont="1" applyFill="1" applyBorder="1" applyAlignment="1">
      <alignment vertical="center"/>
    </xf>
    <xf numFmtId="182" fontId="27" fillId="8" borderId="111" xfId="1" applyNumberFormat="1" applyFont="1" applyFill="1" applyBorder="1" applyAlignment="1">
      <alignment vertical="center"/>
    </xf>
    <xf numFmtId="0" fontId="27" fillId="0" borderId="149" xfId="1" applyFont="1" applyBorder="1" applyAlignment="1">
      <alignment vertical="center"/>
    </xf>
    <xf numFmtId="0" fontId="27" fillId="5" borderId="150" xfId="1" applyFont="1" applyFill="1" applyBorder="1" applyAlignment="1">
      <alignment horizontal="center" vertical="center"/>
    </xf>
    <xf numFmtId="0" fontId="27" fillId="5" borderId="123" xfId="1" applyFont="1" applyFill="1" applyBorder="1" applyAlignment="1">
      <alignment horizontal="center" vertical="center"/>
    </xf>
    <xf numFmtId="0" fontId="27" fillId="5" borderId="112" xfId="1" applyFont="1" applyFill="1" applyBorder="1" applyAlignment="1">
      <alignment horizontal="center" vertical="center"/>
    </xf>
    <xf numFmtId="0" fontId="27" fillId="5" borderId="151" xfId="1" applyFont="1" applyFill="1" applyBorder="1" applyAlignment="1">
      <alignment horizontal="center" vertical="center"/>
    </xf>
    <xf numFmtId="176" fontId="27" fillId="9" borderId="123" xfId="1" applyNumberFormat="1" applyFont="1" applyFill="1" applyBorder="1" applyAlignment="1">
      <alignment vertical="center"/>
    </xf>
    <xf numFmtId="176" fontId="27" fillId="8" borderId="112" xfId="1" applyNumberFormat="1" applyFont="1" applyFill="1" applyBorder="1" applyAlignment="1">
      <alignment vertical="center"/>
    </xf>
    <xf numFmtId="176" fontId="27" fillId="8" borderId="151" xfId="1" applyNumberFormat="1" applyFont="1" applyFill="1" applyBorder="1" applyAlignment="1">
      <alignment vertical="center"/>
    </xf>
    <xf numFmtId="179" fontId="27" fillId="0" borderId="112" xfId="1" applyNumberFormat="1" applyFont="1" applyBorder="1" applyAlignment="1">
      <alignment vertical="center"/>
    </xf>
    <xf numFmtId="179" fontId="27" fillId="0" borderId="151" xfId="1" applyNumberFormat="1" applyFont="1" applyBorder="1" applyAlignment="1">
      <alignment vertical="center"/>
    </xf>
    <xf numFmtId="0" fontId="27" fillId="9" borderId="123" xfId="1" applyFont="1" applyFill="1" applyBorder="1" applyAlignment="1">
      <alignment vertical="center"/>
    </xf>
    <xf numFmtId="182" fontId="27" fillId="9" borderId="123" xfId="1" applyNumberFormat="1" applyFont="1" applyFill="1" applyBorder="1" applyAlignment="1">
      <alignment vertical="center"/>
    </xf>
    <xf numFmtId="182" fontId="27" fillId="8" borderId="112" xfId="1" applyNumberFormat="1" applyFont="1" applyFill="1" applyBorder="1" applyAlignment="1">
      <alignment vertical="center"/>
    </xf>
    <xf numFmtId="182" fontId="27" fillId="8" borderId="151" xfId="1" applyNumberFormat="1" applyFont="1" applyFill="1" applyBorder="1" applyAlignment="1">
      <alignment vertical="center"/>
    </xf>
    <xf numFmtId="179" fontId="27" fillId="9" borderId="123" xfId="1" applyNumberFormat="1" applyFont="1" applyFill="1" applyBorder="1" applyAlignment="1">
      <alignment vertical="center"/>
    </xf>
    <xf numFmtId="179" fontId="27" fillId="8" borderId="112" xfId="1" applyNumberFormat="1" applyFont="1" applyFill="1" applyBorder="1" applyAlignment="1">
      <alignment vertical="center"/>
    </xf>
    <xf numFmtId="179" fontId="27" fillId="8" borderId="151" xfId="1" applyNumberFormat="1" applyFont="1" applyFill="1" applyBorder="1" applyAlignment="1">
      <alignment vertical="center"/>
    </xf>
    <xf numFmtId="176" fontId="27" fillId="0" borderId="112" xfId="1" applyNumberFormat="1" applyFont="1" applyBorder="1" applyAlignment="1">
      <alignment vertical="center"/>
    </xf>
    <xf numFmtId="176" fontId="27" fillId="0" borderId="151" xfId="1" applyNumberFormat="1" applyFont="1" applyBorder="1" applyAlignment="1">
      <alignment vertical="center"/>
    </xf>
    <xf numFmtId="183" fontId="27" fillId="0" borderId="123" xfId="1" applyNumberFormat="1" applyFont="1" applyFill="1" applyBorder="1" applyAlignment="1">
      <alignment vertical="center"/>
    </xf>
    <xf numFmtId="183" fontId="27" fillId="0" borderId="112" xfId="1" applyNumberFormat="1" applyFont="1" applyFill="1" applyBorder="1" applyAlignment="1">
      <alignment vertical="center"/>
    </xf>
    <xf numFmtId="183" fontId="27" fillId="0" borderId="151" xfId="1" applyNumberFormat="1" applyFont="1" applyFill="1" applyBorder="1" applyAlignment="1">
      <alignment vertical="center"/>
    </xf>
    <xf numFmtId="0" fontId="4" fillId="0" borderId="239" xfId="1" applyFont="1" applyBorder="1" applyAlignment="1">
      <alignment vertical="center" wrapText="1"/>
    </xf>
    <xf numFmtId="0" fontId="4" fillId="0" borderId="240" xfId="1" applyFont="1" applyBorder="1" applyAlignment="1">
      <alignment vertical="center" wrapText="1"/>
    </xf>
    <xf numFmtId="0" fontId="4" fillId="0" borderId="241" xfId="1" applyFont="1" applyBorder="1" applyAlignment="1">
      <alignment vertical="center" wrapText="1"/>
    </xf>
    <xf numFmtId="0" fontId="27" fillId="0" borderId="152" xfId="1" applyFont="1" applyBorder="1" applyAlignment="1">
      <alignment vertical="center"/>
    </xf>
    <xf numFmtId="178" fontId="27" fillId="0" borderId="153" xfId="1" applyNumberFormat="1" applyFont="1" applyBorder="1" applyAlignment="1">
      <alignment horizontal="center" vertical="center"/>
    </xf>
    <xf numFmtId="0" fontId="27" fillId="0" borderId="154" xfId="1" applyFont="1" applyBorder="1" applyAlignment="1">
      <alignment horizontal="left" vertical="center"/>
    </xf>
    <xf numFmtId="0" fontId="27" fillId="0" borderId="155" xfId="1" applyFont="1" applyBorder="1" applyAlignment="1">
      <alignment horizontal="center" vertical="center"/>
    </xf>
    <xf numFmtId="0" fontId="31" fillId="0" borderId="155" xfId="1" applyFont="1" applyBorder="1" applyAlignment="1">
      <alignment vertical="center"/>
    </xf>
    <xf numFmtId="0" fontId="27" fillId="0" borderId="155" xfId="1" applyFont="1" applyBorder="1" applyAlignment="1">
      <alignment vertical="center" wrapText="1"/>
    </xf>
    <xf numFmtId="0" fontId="27" fillId="0" borderId="224" xfId="1" applyFont="1" applyBorder="1" applyAlignment="1">
      <alignment horizontal="center" vertical="center"/>
    </xf>
    <xf numFmtId="0" fontId="32" fillId="0" borderId="0" xfId="1" applyFont="1" applyBorder="1" applyAlignment="1">
      <alignment vertical="center"/>
    </xf>
    <xf numFmtId="178" fontId="27" fillId="0" borderId="0" xfId="1" applyNumberFormat="1" applyFont="1" applyBorder="1" applyAlignment="1">
      <alignment horizontal="center" vertical="center"/>
    </xf>
    <xf numFmtId="0" fontId="27" fillId="0" borderId="0" xfId="1" applyFont="1" applyBorder="1" applyAlignment="1">
      <alignment horizontal="left" vertical="center"/>
    </xf>
    <xf numFmtId="0" fontId="27" fillId="0" borderId="0" xfId="1" applyFont="1" applyBorder="1" applyAlignment="1">
      <alignment vertical="center" wrapText="1"/>
    </xf>
    <xf numFmtId="0" fontId="27" fillId="9" borderId="80" xfId="1" applyFont="1" applyFill="1" applyBorder="1" applyAlignment="1">
      <alignment horizontal="center" vertical="center"/>
    </xf>
    <xf numFmtId="0" fontId="27" fillId="9" borderId="111" xfId="1" applyFont="1" applyFill="1" applyBorder="1" applyAlignment="1">
      <alignment horizontal="center" vertical="center"/>
    </xf>
    <xf numFmtId="0" fontId="27" fillId="8" borderId="105" xfId="1" applyFont="1" applyFill="1" applyBorder="1" applyAlignment="1">
      <alignment horizontal="center" vertical="center"/>
    </xf>
    <xf numFmtId="0" fontId="27" fillId="0" borderId="159" xfId="1" applyFont="1" applyBorder="1" applyAlignment="1">
      <alignment horizontal="center" vertical="center"/>
    </xf>
    <xf numFmtId="0" fontId="27" fillId="5" borderId="18" xfId="1" applyFont="1" applyFill="1" applyBorder="1" applyAlignment="1">
      <alignment vertical="center"/>
    </xf>
    <xf numFmtId="0" fontId="27" fillId="5" borderId="138" xfId="1" applyFont="1" applyFill="1" applyBorder="1" applyAlignment="1">
      <alignment vertical="center"/>
    </xf>
    <xf numFmtId="0" fontId="27" fillId="5" borderId="104" xfId="1" applyFont="1" applyFill="1" applyBorder="1" applyAlignment="1">
      <alignment horizontal="center" vertical="center"/>
    </xf>
    <xf numFmtId="0" fontId="27" fillId="5" borderId="103" xfId="1" applyFont="1" applyFill="1" applyBorder="1" applyAlignment="1">
      <alignment horizontal="center" vertical="center"/>
    </xf>
    <xf numFmtId="0" fontId="27" fillId="5" borderId="144" xfId="1" applyFont="1" applyFill="1" applyBorder="1" applyAlignment="1">
      <alignment horizontal="center" vertical="center"/>
    </xf>
    <xf numFmtId="0" fontId="27" fillId="5" borderId="161" xfId="1" applyFont="1" applyFill="1" applyBorder="1" applyAlignment="1">
      <alignment horizontal="center" vertical="center"/>
    </xf>
    <xf numFmtId="0" fontId="27" fillId="0" borderId="163" xfId="1" applyFont="1" applyBorder="1" applyAlignment="1">
      <alignment horizontal="center" vertical="center"/>
    </xf>
    <xf numFmtId="0" fontId="27" fillId="5" borderId="94" xfId="1" applyFont="1" applyFill="1" applyBorder="1" applyAlignment="1">
      <alignment horizontal="center" vertical="center"/>
    </xf>
    <xf numFmtId="0" fontId="27" fillId="5" borderId="62" xfId="1" applyFont="1" applyFill="1" applyBorder="1" applyAlignment="1">
      <alignment horizontal="center" vertical="center"/>
    </xf>
    <xf numFmtId="0" fontId="27" fillId="5" borderId="142" xfId="1" applyFont="1" applyFill="1" applyBorder="1" applyAlignment="1">
      <alignment horizontal="center" vertical="center"/>
    </xf>
    <xf numFmtId="0" fontId="27" fillId="5" borderId="143" xfId="1" applyFont="1" applyFill="1" applyBorder="1" applyAlignment="1">
      <alignment horizontal="center" vertical="center"/>
    </xf>
    <xf numFmtId="0" fontId="27" fillId="0" borderId="168" xfId="1" applyFont="1" applyBorder="1" applyAlignment="1">
      <alignment horizontal="center" vertical="center"/>
    </xf>
    <xf numFmtId="0" fontId="27" fillId="5" borderId="169" xfId="1" applyFont="1" applyFill="1" applyBorder="1" applyAlignment="1">
      <alignment horizontal="center" vertical="center"/>
    </xf>
    <xf numFmtId="176" fontId="27" fillId="0" borderId="24" xfId="1" applyNumberFormat="1" applyFont="1" applyFill="1" applyBorder="1" applyAlignment="1">
      <alignment horizontal="center" vertical="center"/>
    </xf>
    <xf numFmtId="176" fontId="27" fillId="0" borderId="168" xfId="1" applyNumberFormat="1" applyFont="1" applyFill="1" applyBorder="1" applyAlignment="1">
      <alignment horizontal="center" vertical="center"/>
    </xf>
    <xf numFmtId="0" fontId="27" fillId="5" borderId="24" xfId="1" applyFont="1" applyFill="1" applyBorder="1" applyAlignment="1">
      <alignment horizontal="center" vertical="center"/>
    </xf>
    <xf numFmtId="0" fontId="27" fillId="5" borderId="168" xfId="1" applyFont="1" applyFill="1" applyBorder="1" applyAlignment="1">
      <alignment horizontal="center" vertical="center"/>
    </xf>
    <xf numFmtId="176" fontId="27" fillId="0" borderId="171" xfId="1" applyNumberFormat="1" applyFont="1" applyBorder="1" applyAlignment="1">
      <alignment horizontal="center" vertical="center"/>
    </xf>
    <xf numFmtId="176" fontId="27" fillId="5" borderId="109" xfId="1" applyNumberFormat="1" applyFont="1" applyFill="1" applyBorder="1" applyAlignment="1">
      <alignment horizontal="center" vertical="center"/>
    </xf>
    <xf numFmtId="0" fontId="27" fillId="0" borderId="173" xfId="1" applyFont="1" applyBorder="1" applyAlignment="1">
      <alignment horizontal="center" vertical="center"/>
    </xf>
    <xf numFmtId="0" fontId="27" fillId="0" borderId="174" xfId="1" applyFont="1" applyBorder="1" applyAlignment="1">
      <alignment horizontal="center" vertical="center"/>
    </xf>
    <xf numFmtId="0" fontId="27" fillId="0" borderId="26" xfId="1" applyFont="1" applyBorder="1" applyAlignment="1">
      <alignment horizontal="center" vertical="center"/>
    </xf>
    <xf numFmtId="0" fontId="27" fillId="0" borderId="176" xfId="1" applyFont="1" applyBorder="1" applyAlignment="1">
      <alignment horizontal="center" vertical="center"/>
    </xf>
    <xf numFmtId="176" fontId="27" fillId="0" borderId="177" xfId="1" applyNumberFormat="1" applyFont="1" applyFill="1" applyBorder="1" applyAlignment="1">
      <alignment horizontal="center" vertical="center"/>
    </xf>
    <xf numFmtId="0" fontId="27" fillId="5" borderId="29" xfId="1" applyFont="1" applyFill="1" applyBorder="1" applyAlignment="1">
      <alignment horizontal="center" vertical="center"/>
    </xf>
    <xf numFmtId="0" fontId="27" fillId="5" borderId="176" xfId="1" applyFont="1" applyFill="1" applyBorder="1" applyAlignment="1">
      <alignment horizontal="center" vertical="center"/>
    </xf>
    <xf numFmtId="0" fontId="27" fillId="5" borderId="177" xfId="1" applyFont="1" applyFill="1" applyBorder="1" applyAlignment="1">
      <alignment horizontal="center" vertical="center"/>
    </xf>
    <xf numFmtId="176" fontId="27" fillId="0" borderId="178" xfId="1" applyNumberFormat="1" applyFont="1" applyBorder="1" applyAlignment="1">
      <alignment horizontal="center" vertical="center"/>
    </xf>
    <xf numFmtId="176" fontId="27" fillId="5" borderId="132" xfId="1" applyNumberFormat="1" applyFont="1" applyFill="1" applyBorder="1" applyAlignment="1">
      <alignment horizontal="center" vertical="center"/>
    </xf>
    <xf numFmtId="0" fontId="27" fillId="0" borderId="180" xfId="1" applyFont="1" applyBorder="1" applyAlignment="1">
      <alignment horizontal="center" vertical="center"/>
    </xf>
    <xf numFmtId="0" fontId="27" fillId="0" borderId="181" xfId="1" applyFont="1" applyBorder="1" applyAlignment="1">
      <alignment horizontal="center" vertical="center"/>
    </xf>
    <xf numFmtId="0" fontId="27" fillId="0" borderId="37" xfId="1" applyFont="1" applyBorder="1" applyAlignment="1">
      <alignment horizontal="center" vertical="center"/>
    </xf>
    <xf numFmtId="0" fontId="27" fillId="0" borderId="182" xfId="1" applyFont="1" applyBorder="1" applyAlignment="1">
      <alignment horizontal="center" vertical="center"/>
    </xf>
    <xf numFmtId="176" fontId="27" fillId="5" borderId="94" xfId="1" applyNumberFormat="1" applyFont="1" applyFill="1" applyBorder="1" applyAlignment="1">
      <alignment horizontal="center" vertical="center"/>
    </xf>
    <xf numFmtId="176" fontId="27" fillId="5" borderId="62" xfId="1" applyNumberFormat="1" applyFont="1" applyFill="1" applyBorder="1" applyAlignment="1">
      <alignment horizontal="center" vertical="center"/>
    </xf>
    <xf numFmtId="176" fontId="27" fillId="5" borderId="143" xfId="1" applyNumberFormat="1" applyFont="1" applyFill="1" applyBorder="1" applyAlignment="1">
      <alignment horizontal="center" vertical="center"/>
    </xf>
    <xf numFmtId="176" fontId="27" fillId="0" borderId="62" xfId="1" applyNumberFormat="1" applyFont="1" applyFill="1" applyBorder="1" applyAlignment="1">
      <alignment horizontal="center" vertical="center"/>
    </xf>
    <xf numFmtId="176" fontId="27" fillId="0" borderId="143" xfId="1" applyNumberFormat="1" applyFont="1" applyFill="1" applyBorder="1" applyAlignment="1">
      <alignment horizontal="center" vertical="center"/>
    </xf>
    <xf numFmtId="176" fontId="27" fillId="5" borderId="164" xfId="1" applyNumberFormat="1" applyFont="1" applyFill="1" applyBorder="1" applyAlignment="1">
      <alignment horizontal="center" vertical="center"/>
    </xf>
    <xf numFmtId="176" fontId="27" fillId="0" borderId="143" xfId="2" applyNumberFormat="1" applyFont="1" applyBorder="1" applyAlignment="1">
      <alignment horizontal="center" vertical="center"/>
    </xf>
    <xf numFmtId="176" fontId="27" fillId="5" borderId="142" xfId="1" applyNumberFormat="1" applyFont="1" applyFill="1" applyBorder="1" applyAlignment="1">
      <alignment horizontal="center" vertical="center"/>
    </xf>
    <xf numFmtId="176" fontId="27" fillId="5" borderId="143" xfId="2" applyNumberFormat="1" applyFont="1" applyFill="1" applyBorder="1" applyAlignment="1">
      <alignment horizontal="center" vertical="center"/>
    </xf>
    <xf numFmtId="0" fontId="27" fillId="0" borderId="164" xfId="1" applyFont="1" applyBorder="1" applyAlignment="1">
      <alignment horizontal="center" vertical="center"/>
    </xf>
    <xf numFmtId="0" fontId="27" fillId="0" borderId="165" xfId="1" applyFont="1" applyBorder="1" applyAlignment="1">
      <alignment horizontal="center" vertical="center"/>
    </xf>
    <xf numFmtId="0" fontId="27" fillId="0" borderId="247" xfId="1" applyFont="1" applyBorder="1" applyAlignment="1">
      <alignment horizontal="center" vertical="center"/>
    </xf>
    <xf numFmtId="38" fontId="27" fillId="0" borderId="96" xfId="2" applyFont="1" applyFill="1" applyBorder="1" applyAlignment="1">
      <alignment horizontal="center" vertical="center"/>
    </xf>
    <xf numFmtId="38" fontId="27" fillId="0" borderId="45" xfId="2" applyFont="1" applyFill="1" applyBorder="1" applyAlignment="1">
      <alignment horizontal="center" vertical="center"/>
    </xf>
    <xf numFmtId="38" fontId="27" fillId="0" borderId="108" xfId="2" applyFont="1" applyFill="1" applyBorder="1" applyAlignment="1">
      <alignment horizontal="center" vertical="center"/>
    </xf>
    <xf numFmtId="38" fontId="27" fillId="0" borderId="95" xfId="2" applyFont="1" applyFill="1" applyBorder="1" applyAlignment="1">
      <alignment horizontal="center" vertical="center"/>
    </xf>
    <xf numFmtId="0" fontId="27" fillId="5" borderId="45" xfId="1" applyFont="1" applyFill="1" applyBorder="1" applyAlignment="1">
      <alignment horizontal="center" vertical="center"/>
    </xf>
    <xf numFmtId="0" fontId="27" fillId="5" borderId="45" xfId="1" applyFont="1" applyFill="1" applyBorder="1" applyAlignment="1">
      <alignment horizontal="left" vertical="center"/>
    </xf>
    <xf numFmtId="0" fontId="27" fillId="0" borderId="110" xfId="1" applyFont="1" applyBorder="1" applyAlignment="1">
      <alignment horizontal="left" vertical="center"/>
    </xf>
    <xf numFmtId="0" fontId="27" fillId="0" borderId="42" xfId="1" applyFont="1" applyBorder="1" applyAlignment="1">
      <alignment horizontal="left" vertical="center"/>
    </xf>
    <xf numFmtId="0" fontId="27" fillId="0" borderId="39" xfId="1" applyFont="1" applyBorder="1" applyAlignment="1">
      <alignment horizontal="center" vertical="center"/>
    </xf>
    <xf numFmtId="180" fontId="27" fillId="0" borderId="24" xfId="2" applyNumberFormat="1" applyFont="1" applyBorder="1" applyAlignment="1">
      <alignment horizontal="center" vertical="center"/>
    </xf>
    <xf numFmtId="180" fontId="27" fillId="0" borderId="168" xfId="2" applyNumberFormat="1" applyFont="1" applyBorder="1" applyAlignment="1">
      <alignment horizontal="center" vertical="center"/>
    </xf>
    <xf numFmtId="180" fontId="27" fillId="0" borderId="177" xfId="2" applyNumberFormat="1" applyFont="1" applyBorder="1" applyAlignment="1">
      <alignment horizontal="center" vertical="center"/>
    </xf>
    <xf numFmtId="180" fontId="27" fillId="0" borderId="143" xfId="2" applyNumberFormat="1" applyFont="1" applyBorder="1" applyAlignment="1">
      <alignment horizontal="center" vertical="center"/>
    </xf>
    <xf numFmtId="0" fontId="27" fillId="0" borderId="185" xfId="1" applyFont="1" applyBorder="1" applyAlignment="1">
      <alignment horizontal="center" vertical="center"/>
    </xf>
    <xf numFmtId="0" fontId="27" fillId="0" borderId="186" xfId="1" applyFont="1" applyBorder="1" applyAlignment="1">
      <alignment horizontal="center" vertical="center"/>
    </xf>
    <xf numFmtId="176" fontId="27" fillId="5" borderId="187" xfId="1" applyNumberFormat="1" applyFont="1" applyFill="1" applyBorder="1" applyAlignment="1">
      <alignment horizontal="center" vertical="center"/>
    </xf>
    <xf numFmtId="176" fontId="27" fillId="5" borderId="118" xfId="1" applyNumberFormat="1" applyFont="1" applyFill="1" applyBorder="1" applyAlignment="1">
      <alignment horizontal="center" vertical="center"/>
    </xf>
    <xf numFmtId="176" fontId="27" fillId="5" borderId="163" xfId="1" applyNumberFormat="1" applyFont="1" applyFill="1" applyBorder="1" applyAlignment="1">
      <alignment horizontal="center" vertical="center"/>
    </xf>
    <xf numFmtId="180" fontId="27" fillId="0" borderId="118" xfId="2" applyNumberFormat="1" applyFont="1" applyBorder="1" applyAlignment="1">
      <alignment horizontal="center" vertical="center"/>
    </xf>
    <xf numFmtId="180" fontId="27" fillId="0" borderId="163" xfId="2" applyNumberFormat="1" applyFont="1" applyBorder="1" applyAlignment="1">
      <alignment horizontal="center" vertical="center"/>
    </xf>
    <xf numFmtId="176" fontId="27" fillId="0" borderId="163" xfId="2" applyNumberFormat="1" applyFont="1" applyBorder="1" applyAlignment="1">
      <alignment horizontal="center" vertical="center"/>
    </xf>
    <xf numFmtId="0" fontId="27" fillId="0" borderId="189" xfId="1" applyFont="1" applyBorder="1" applyAlignment="1">
      <alignment horizontal="center" vertical="center"/>
    </xf>
    <xf numFmtId="180" fontId="27" fillId="5" borderId="98" xfId="2" applyNumberFormat="1" applyFont="1" applyFill="1" applyBorder="1" applyAlignment="1">
      <alignment horizontal="center" vertical="center"/>
    </xf>
    <xf numFmtId="180" fontId="27" fillId="5" borderId="84" xfId="2" applyNumberFormat="1" applyFont="1" applyFill="1" applyBorder="1" applyAlignment="1">
      <alignment horizontal="center" vertical="center"/>
    </xf>
    <xf numFmtId="0" fontId="27" fillId="5" borderId="170" xfId="1" applyFont="1" applyFill="1" applyBorder="1" applyAlignment="1">
      <alignment horizontal="center" vertical="center"/>
    </xf>
    <xf numFmtId="180" fontId="27" fillId="0" borderId="171" xfId="2" applyNumberFormat="1" applyFont="1" applyFill="1" applyBorder="1" applyAlignment="1">
      <alignment horizontal="center" vertical="center"/>
    </xf>
    <xf numFmtId="176" fontId="27" fillId="5" borderId="172" xfId="1" applyNumberFormat="1" applyFont="1" applyFill="1" applyBorder="1" applyAlignment="1">
      <alignment vertical="center"/>
    </xf>
    <xf numFmtId="176" fontId="27" fillId="0" borderId="173" xfId="1" applyNumberFormat="1" applyFont="1" applyBorder="1" applyAlignment="1">
      <alignment horizontal="center" vertical="center"/>
    </xf>
    <xf numFmtId="176" fontId="27" fillId="5" borderId="179" xfId="1" applyNumberFormat="1" applyFont="1" applyFill="1" applyBorder="1" applyAlignment="1">
      <alignment vertical="center"/>
    </xf>
    <xf numFmtId="180" fontId="27" fillId="5" borderId="94" xfId="2" applyNumberFormat="1" applyFont="1" applyFill="1" applyBorder="1" applyAlignment="1">
      <alignment horizontal="center" vertical="center"/>
    </xf>
    <xf numFmtId="180" fontId="27" fillId="5" borderId="62" xfId="2" applyNumberFormat="1" applyFont="1" applyFill="1" applyBorder="1" applyAlignment="1">
      <alignment horizontal="center" vertical="center"/>
    </xf>
    <xf numFmtId="180" fontId="31" fillId="5" borderId="62" xfId="2" applyNumberFormat="1" applyFont="1" applyFill="1" applyBorder="1" applyAlignment="1">
      <alignment horizontal="left" vertical="center"/>
    </xf>
    <xf numFmtId="180" fontId="27" fillId="5" borderId="169" xfId="2" applyNumberFormat="1" applyFont="1" applyFill="1" applyBorder="1" applyAlignment="1">
      <alignment horizontal="center" vertical="center"/>
    </xf>
    <xf numFmtId="180" fontId="27" fillId="5" borderId="24" xfId="2" applyNumberFormat="1" applyFont="1" applyFill="1" applyBorder="1" applyAlignment="1">
      <alignment horizontal="center" vertical="center"/>
    </xf>
    <xf numFmtId="180" fontId="27" fillId="0" borderId="171" xfId="2" applyNumberFormat="1" applyFont="1" applyBorder="1" applyAlignment="1">
      <alignment horizontal="center" vertical="center"/>
    </xf>
    <xf numFmtId="180" fontId="27" fillId="0" borderId="178" xfId="2" applyNumberFormat="1" applyFont="1" applyBorder="1" applyAlignment="1">
      <alignment horizontal="center" vertical="center"/>
    </xf>
    <xf numFmtId="180" fontId="27" fillId="5" borderId="164" xfId="2" applyNumberFormat="1" applyFont="1" applyFill="1" applyBorder="1" applyAlignment="1">
      <alignment horizontal="center" vertical="center"/>
    </xf>
    <xf numFmtId="180" fontId="27" fillId="5" borderId="177" xfId="2" applyNumberFormat="1" applyFont="1" applyFill="1" applyBorder="1" applyAlignment="1">
      <alignment horizontal="center" vertical="center"/>
    </xf>
    <xf numFmtId="180" fontId="27" fillId="5" borderId="29" xfId="2" applyNumberFormat="1" applyFont="1" applyFill="1" applyBorder="1" applyAlignment="1">
      <alignment horizontal="center" vertical="center"/>
    </xf>
    <xf numFmtId="0" fontId="27" fillId="0" borderId="170" xfId="1" applyFont="1" applyBorder="1" applyAlignment="1">
      <alignment horizontal="center" vertical="center"/>
    </xf>
    <xf numFmtId="38" fontId="27" fillId="0" borderId="24" xfId="2" applyFont="1" applyBorder="1" applyAlignment="1">
      <alignment horizontal="center" vertical="center"/>
    </xf>
    <xf numFmtId="180" fontId="27" fillId="5" borderId="168" xfId="2" applyNumberFormat="1" applyFont="1" applyFill="1" applyBorder="1" applyAlignment="1">
      <alignment horizontal="center" vertical="center"/>
    </xf>
    <xf numFmtId="0" fontId="27" fillId="0" borderId="248" xfId="1" applyFont="1" applyBorder="1" applyAlignment="1">
      <alignment horizontal="center" vertical="center"/>
    </xf>
    <xf numFmtId="180" fontId="27" fillId="5" borderId="249" xfId="2" applyNumberFormat="1" applyFont="1" applyFill="1" applyBorder="1" applyAlignment="1">
      <alignment horizontal="center" vertical="center"/>
    </xf>
    <xf numFmtId="180" fontId="27" fillId="5" borderId="250" xfId="2" applyNumberFormat="1" applyFont="1" applyFill="1" applyBorder="1" applyAlignment="1">
      <alignment horizontal="center" vertical="center"/>
    </xf>
    <xf numFmtId="180" fontId="27" fillId="5" borderId="251" xfId="2" applyNumberFormat="1" applyFont="1" applyFill="1" applyBorder="1" applyAlignment="1">
      <alignment horizontal="center" vertical="center"/>
    </xf>
    <xf numFmtId="38" fontId="27" fillId="0" borderId="250" xfId="2" applyFont="1" applyFill="1" applyBorder="1" applyAlignment="1">
      <alignment horizontal="center" vertical="center"/>
    </xf>
    <xf numFmtId="38" fontId="27" fillId="0" borderId="251" xfId="2" applyFont="1" applyFill="1" applyBorder="1" applyAlignment="1">
      <alignment horizontal="center" vertical="center"/>
    </xf>
    <xf numFmtId="176" fontId="27" fillId="5" borderId="252" xfId="1" applyNumberFormat="1" applyFont="1" applyFill="1" applyBorder="1" applyAlignment="1">
      <alignment horizontal="center" vertical="center"/>
    </xf>
    <xf numFmtId="176" fontId="27" fillId="5" borderId="76" xfId="1" applyNumberFormat="1" applyFont="1" applyFill="1" applyBorder="1" applyAlignment="1">
      <alignment horizontal="center" vertical="center"/>
    </xf>
    <xf numFmtId="0" fontId="27" fillId="0" borderId="253" xfId="1" applyFont="1" applyBorder="1" applyAlignment="1">
      <alignment horizontal="center" vertical="center"/>
    </xf>
    <xf numFmtId="0" fontId="27" fillId="0" borderId="255" xfId="1" applyFont="1" applyBorder="1" applyAlignment="1">
      <alignment horizontal="center" vertical="center"/>
    </xf>
    <xf numFmtId="0" fontId="27" fillId="0" borderId="256" xfId="1" applyFont="1" applyBorder="1" applyAlignment="1">
      <alignment horizontal="center" vertical="center"/>
    </xf>
    <xf numFmtId="0" fontId="31" fillId="0" borderId="0" xfId="1" applyFont="1" applyAlignment="1">
      <alignment horizontal="left" vertical="center"/>
    </xf>
    <xf numFmtId="0" fontId="27" fillId="0" borderId="0" xfId="1" applyFont="1" applyFill="1" applyBorder="1" applyAlignment="1">
      <alignment vertical="center"/>
    </xf>
    <xf numFmtId="0" fontId="27" fillId="0" borderId="0" xfId="1" applyFont="1" applyFill="1" applyBorder="1" applyAlignment="1">
      <alignment vertical="center" wrapText="1"/>
    </xf>
    <xf numFmtId="0" fontId="27" fillId="0" borderId="0" xfId="1" applyFont="1" applyFill="1" applyBorder="1" applyAlignment="1">
      <alignment horizontal="center" vertical="center" wrapText="1"/>
    </xf>
    <xf numFmtId="176" fontId="27" fillId="0" borderId="0" xfId="1" applyNumberFormat="1" applyFont="1" applyAlignment="1">
      <alignment horizontal="center" vertical="center"/>
    </xf>
    <xf numFmtId="0" fontId="27" fillId="0" borderId="0" xfId="1" applyFont="1" applyFill="1" applyBorder="1" applyAlignment="1">
      <alignment horizontal="center" vertical="center"/>
    </xf>
    <xf numFmtId="0" fontId="31" fillId="0" borderId="0" xfId="1" applyFont="1" applyFill="1" applyBorder="1" applyAlignment="1">
      <alignment vertical="center" wrapText="1"/>
    </xf>
    <xf numFmtId="0" fontId="27" fillId="0" borderId="0" xfId="1" applyFont="1" applyAlignment="1">
      <alignment horizontal="left" vertical="center"/>
    </xf>
    <xf numFmtId="0" fontId="27" fillId="0" borderId="204" xfId="1" applyFont="1" applyBorder="1" applyAlignment="1">
      <alignment vertical="center"/>
    </xf>
    <xf numFmtId="0" fontId="27" fillId="0" borderId="205" xfId="1" applyFont="1" applyBorder="1" applyAlignment="1">
      <alignment horizontal="centerContinuous" vertical="center"/>
    </xf>
    <xf numFmtId="40" fontId="27" fillId="0" borderId="180" xfId="1" applyNumberFormat="1" applyFont="1" applyBorder="1" applyAlignment="1">
      <alignment horizontal="center" vertical="center"/>
    </xf>
    <xf numFmtId="40" fontId="27" fillId="7" borderId="181" xfId="1" applyNumberFormat="1" applyFont="1" applyFill="1" applyBorder="1" applyAlignment="1">
      <alignment horizontal="center" vertical="center"/>
    </xf>
    <xf numFmtId="0" fontId="27" fillId="7" borderId="181" xfId="1" applyFont="1" applyFill="1" applyBorder="1" applyAlignment="1">
      <alignment horizontal="center" vertical="center"/>
    </xf>
    <xf numFmtId="38" fontId="27" fillId="0" borderId="181" xfId="2" applyFont="1" applyBorder="1" applyAlignment="1">
      <alignment horizontal="center" vertical="center"/>
    </xf>
    <xf numFmtId="0" fontId="27" fillId="0" borderId="181" xfId="1" applyFont="1" applyFill="1" applyBorder="1" applyAlignment="1">
      <alignment horizontal="center" vertical="center"/>
    </xf>
    <xf numFmtId="40" fontId="27" fillId="0" borderId="181" xfId="1" applyNumberFormat="1" applyFont="1" applyBorder="1" applyAlignment="1">
      <alignment horizontal="center" vertical="center"/>
    </xf>
    <xf numFmtId="0" fontId="27" fillId="0" borderId="212" xfId="1" applyFont="1" applyBorder="1" applyAlignment="1">
      <alignment horizontal="center" vertical="center"/>
    </xf>
    <xf numFmtId="38" fontId="27" fillId="0" borderId="0" xfId="1" applyNumberFormat="1" applyFont="1" applyBorder="1" applyAlignment="1">
      <alignment horizontal="center" vertical="center"/>
    </xf>
    <xf numFmtId="0" fontId="27" fillId="0" borderId="148" xfId="1" applyFont="1" applyBorder="1" applyAlignment="1">
      <alignment horizontal="center" vertical="center"/>
    </xf>
    <xf numFmtId="0" fontId="27" fillId="0" borderId="146" xfId="1" applyFont="1" applyBorder="1" applyAlignment="1">
      <alignment horizontal="center" vertical="center"/>
    </xf>
    <xf numFmtId="0" fontId="27" fillId="0" borderId="211" xfId="1" applyFont="1" applyBorder="1" applyAlignment="1">
      <alignment horizontal="center" vertical="center"/>
    </xf>
    <xf numFmtId="38" fontId="27" fillId="0" borderId="211" xfId="2" applyFont="1" applyBorder="1" applyAlignment="1">
      <alignment horizontal="center" vertical="center"/>
    </xf>
    <xf numFmtId="0" fontId="27" fillId="0" borderId="211" xfId="1" applyFont="1" applyFill="1" applyBorder="1" applyAlignment="1">
      <alignment horizontal="center" vertical="center"/>
    </xf>
    <xf numFmtId="0" fontId="27" fillId="0" borderId="179" xfId="1" applyFont="1" applyBorder="1" applyAlignment="1">
      <alignment horizontal="center" vertical="center"/>
    </xf>
    <xf numFmtId="40" fontId="27" fillId="7" borderId="191" xfId="1" applyNumberFormat="1" applyFont="1" applyFill="1" applyBorder="1" applyAlignment="1">
      <alignment horizontal="center" vertical="center"/>
    </xf>
    <xf numFmtId="38" fontId="27" fillId="7" borderId="212" xfId="1" applyNumberFormat="1" applyFont="1" applyFill="1" applyBorder="1" applyAlignment="1">
      <alignment horizontal="center" vertical="center"/>
    </xf>
    <xf numFmtId="0" fontId="27" fillId="7" borderId="212" xfId="1" applyFont="1" applyFill="1" applyBorder="1" applyAlignment="1">
      <alignment horizontal="center" vertical="center"/>
    </xf>
    <xf numFmtId="0" fontId="13" fillId="0" borderId="257" xfId="1" applyFont="1" applyBorder="1" applyAlignment="1">
      <alignment vertical="center" wrapText="1"/>
    </xf>
    <xf numFmtId="0" fontId="13" fillId="0" borderId="258" xfId="1" applyFont="1" applyBorder="1" applyAlignment="1">
      <alignment vertical="center" wrapText="1"/>
    </xf>
    <xf numFmtId="0" fontId="34" fillId="0" borderId="0" xfId="1" applyFont="1" applyAlignment="1">
      <alignment vertical="center"/>
    </xf>
    <xf numFmtId="38" fontId="0" fillId="4" borderId="98" xfId="2" applyFont="1" applyFill="1" applyBorder="1" applyAlignment="1">
      <alignment horizontal="center" vertical="center"/>
    </xf>
    <xf numFmtId="38" fontId="0" fillId="4" borderId="84" xfId="2" applyFont="1" applyFill="1" applyBorder="1" applyAlignment="1">
      <alignment horizontal="center" vertical="center"/>
    </xf>
    <xf numFmtId="38" fontId="0" fillId="0" borderId="103" xfId="2" applyFont="1" applyBorder="1" applyAlignment="1">
      <alignment horizontal="center" vertical="center"/>
    </xf>
    <xf numFmtId="38" fontId="0" fillId="4" borderId="104" xfId="2" applyFont="1" applyFill="1" applyBorder="1" applyAlignment="1">
      <alignment horizontal="center" vertical="center"/>
    </xf>
    <xf numFmtId="38" fontId="0" fillId="4" borderId="103" xfId="2" applyFont="1" applyFill="1" applyBorder="1" applyAlignment="1">
      <alignment horizontal="center" vertical="center"/>
    </xf>
    <xf numFmtId="38" fontId="0" fillId="4" borderId="96" xfId="2" applyFont="1" applyFill="1" applyBorder="1" applyAlignment="1">
      <alignment horizontal="center" vertical="center"/>
    </xf>
    <xf numFmtId="38" fontId="0" fillId="0" borderId="41" xfId="2" applyFont="1" applyBorder="1" applyAlignment="1">
      <alignment horizontal="center" vertical="center"/>
    </xf>
    <xf numFmtId="38" fontId="0" fillId="4" borderId="45" xfId="2" applyFont="1" applyFill="1" applyBorder="1" applyAlignment="1">
      <alignment horizontal="center" vertical="center"/>
    </xf>
    <xf numFmtId="38" fontId="0" fillId="0" borderId="84" xfId="2" applyFont="1" applyBorder="1" applyAlignment="1">
      <alignment horizontal="center" vertical="center"/>
    </xf>
    <xf numFmtId="0" fontId="2" fillId="0" borderId="45" xfId="1" applyFont="1" applyBorder="1" applyAlignment="1">
      <alignment horizontal="center" vertical="center"/>
    </xf>
    <xf numFmtId="0" fontId="5" fillId="0" borderId="0" xfId="1" applyFont="1" applyAlignment="1">
      <alignment horizontal="center" vertical="center"/>
    </xf>
    <xf numFmtId="0" fontId="27" fillId="0" borderId="0" xfId="1" applyFont="1" applyBorder="1" applyAlignment="1">
      <alignment horizontal="center" vertical="center"/>
    </xf>
    <xf numFmtId="0" fontId="27" fillId="0" borderId="45" xfId="1" applyFont="1" applyBorder="1" applyAlignment="1">
      <alignment horizontal="center" vertical="center"/>
    </xf>
    <xf numFmtId="0" fontId="27" fillId="0" borderId="130" xfId="1" applyFont="1" applyBorder="1" applyAlignment="1">
      <alignment horizontal="center" vertical="center"/>
    </xf>
    <xf numFmtId="0" fontId="27" fillId="5" borderId="110" xfId="1" applyFont="1" applyFill="1" applyBorder="1" applyAlignment="1">
      <alignment horizontal="center" vertical="center"/>
    </xf>
    <xf numFmtId="0" fontId="27" fillId="5" borderId="108" xfId="1" applyFont="1" applyFill="1" applyBorder="1" applyAlignment="1">
      <alignment horizontal="center" vertical="center"/>
    </xf>
    <xf numFmtId="180" fontId="27" fillId="0" borderId="62" xfId="2" applyNumberFormat="1" applyFont="1" applyBorder="1" applyAlignment="1">
      <alignment horizontal="center" vertical="center"/>
    </xf>
    <xf numFmtId="38" fontId="27" fillId="0" borderId="40" xfId="2" applyFont="1" applyBorder="1" applyAlignment="1">
      <alignment horizontal="center" vertical="center"/>
    </xf>
    <xf numFmtId="0" fontId="27" fillId="0" borderId="54" xfId="1" applyFont="1" applyBorder="1" applyAlignment="1">
      <alignment horizontal="center" vertical="center"/>
    </xf>
    <xf numFmtId="38" fontId="27" fillId="0" borderId="45" xfId="2" applyFont="1" applyBorder="1" applyAlignment="1">
      <alignment horizontal="center" vertical="center"/>
    </xf>
    <xf numFmtId="0" fontId="27" fillId="0" borderId="206" xfId="1" applyFont="1" applyBorder="1" applyAlignment="1">
      <alignment horizontal="center" vertical="center"/>
    </xf>
    <xf numFmtId="0" fontId="27" fillId="0" borderId="205" xfId="1" applyFont="1" applyBorder="1" applyAlignment="1">
      <alignment horizontal="center" vertical="center"/>
    </xf>
    <xf numFmtId="38" fontId="27" fillId="0" borderId="168" xfId="2" applyFont="1" applyBorder="1" applyAlignment="1">
      <alignment horizontal="center" vertical="center"/>
    </xf>
    <xf numFmtId="0" fontId="27" fillId="0" borderId="257" xfId="1" applyFont="1" applyBorder="1" applyAlignment="1">
      <alignment horizontal="center" vertical="center"/>
    </xf>
    <xf numFmtId="0" fontId="27" fillId="0" borderId="158" xfId="1" applyFont="1" applyBorder="1" applyAlignment="1">
      <alignment horizontal="center" vertical="center"/>
    </xf>
    <xf numFmtId="0" fontId="27" fillId="0" borderId="215" xfId="1" applyFont="1" applyBorder="1" applyAlignment="1">
      <alignment horizontal="center" vertical="center"/>
    </xf>
    <xf numFmtId="0" fontId="27" fillId="0" borderId="209" xfId="1" applyFont="1" applyBorder="1" applyAlignment="1">
      <alignment horizontal="center" vertical="center"/>
    </xf>
    <xf numFmtId="0" fontId="5" fillId="0" borderId="107" xfId="1" applyFont="1" applyBorder="1" applyAlignment="1">
      <alignment horizontal="center" vertical="center"/>
    </xf>
    <xf numFmtId="0" fontId="5" fillId="0" borderId="54" xfId="1" applyFont="1" applyBorder="1" applyAlignment="1">
      <alignment horizontal="center" vertical="center"/>
    </xf>
    <xf numFmtId="0" fontId="2"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6" xfId="1" applyFont="1" applyBorder="1" applyAlignment="1">
      <alignment horizontal="center" vertical="center"/>
    </xf>
    <xf numFmtId="0" fontId="5" fillId="0" borderId="41" xfId="1" applyFont="1" applyBorder="1" applyAlignment="1">
      <alignment horizontal="center" vertical="center"/>
    </xf>
    <xf numFmtId="0" fontId="35" fillId="0" borderId="0" xfId="1" applyFont="1" applyAlignment="1">
      <alignment vertical="center"/>
    </xf>
    <xf numFmtId="0" fontId="36" fillId="0" borderId="0" xfId="1" applyFont="1" applyAlignment="1">
      <alignment horizontal="left" vertical="center"/>
    </xf>
    <xf numFmtId="38" fontId="2" fillId="7" borderId="115" xfId="14" applyFont="1" applyFill="1" applyBorder="1" applyAlignment="1">
      <alignment vertical="center"/>
    </xf>
    <xf numFmtId="38" fontId="2" fillId="0" borderId="116" xfId="14" applyFont="1" applyFill="1" applyBorder="1" applyAlignment="1">
      <alignment vertical="center"/>
    </xf>
    <xf numFmtId="38" fontId="2" fillId="7" borderId="271" xfId="14" applyFont="1" applyFill="1" applyBorder="1" applyAlignment="1">
      <alignment vertical="center"/>
    </xf>
    <xf numFmtId="38" fontId="2" fillId="7" borderId="116" xfId="14" applyFont="1" applyFill="1" applyBorder="1" applyAlignment="1">
      <alignment vertical="center"/>
    </xf>
    <xf numFmtId="38" fontId="2" fillId="0" borderId="272" xfId="14" applyFont="1" applyFill="1" applyBorder="1" applyAlignment="1">
      <alignment vertical="center"/>
    </xf>
    <xf numFmtId="38" fontId="2" fillId="0" borderId="116" xfId="14" applyFont="1" applyBorder="1" applyAlignment="1">
      <alignment vertical="center"/>
    </xf>
    <xf numFmtId="38" fontId="2" fillId="0" borderId="160" xfId="14" applyFont="1" applyBorder="1" applyAlignment="1">
      <alignment vertical="center"/>
    </xf>
    <xf numFmtId="38" fontId="2" fillId="7" borderId="121" xfId="14" applyFont="1" applyFill="1" applyBorder="1" applyAlignment="1">
      <alignment vertical="center"/>
    </xf>
    <xf numFmtId="38" fontId="2" fillId="0" borderId="122" xfId="14" applyFont="1" applyFill="1" applyBorder="1" applyAlignment="1">
      <alignment vertical="center"/>
    </xf>
    <xf numFmtId="38" fontId="2" fillId="7" borderId="274" xfId="14" applyFont="1" applyFill="1" applyBorder="1" applyAlignment="1">
      <alignment vertical="center"/>
    </xf>
    <xf numFmtId="38" fontId="2" fillId="7" borderId="122" xfId="14" applyFont="1" applyFill="1" applyBorder="1" applyAlignment="1">
      <alignment vertical="center"/>
    </xf>
    <xf numFmtId="38" fontId="2" fillId="0" borderId="275" xfId="14" applyFont="1" applyFill="1" applyBorder="1" applyAlignment="1">
      <alignment vertical="center"/>
    </xf>
    <xf numFmtId="38" fontId="2" fillId="0" borderId="122" xfId="14" applyFont="1" applyBorder="1" applyAlignment="1">
      <alignment vertical="center"/>
    </xf>
    <xf numFmtId="38" fontId="2" fillId="0" borderId="223" xfId="14" applyFont="1" applyBorder="1" applyAlignment="1">
      <alignment vertical="center"/>
    </xf>
    <xf numFmtId="38" fontId="2" fillId="7" borderId="35" xfId="14" applyFont="1" applyFill="1" applyBorder="1" applyAlignment="1">
      <alignment vertical="center"/>
    </xf>
    <xf numFmtId="38" fontId="2" fillId="0" borderId="36" xfId="14" applyFont="1" applyFill="1" applyBorder="1" applyAlignment="1">
      <alignment vertical="center"/>
    </xf>
    <xf numFmtId="38" fontId="2" fillId="7" borderId="276" xfId="14" applyFont="1" applyFill="1" applyBorder="1" applyAlignment="1">
      <alignment vertical="center"/>
    </xf>
    <xf numFmtId="38" fontId="2" fillId="7" borderId="36" xfId="14" applyFont="1" applyFill="1" applyBorder="1" applyAlignment="1">
      <alignment vertical="center"/>
    </xf>
    <xf numFmtId="38" fontId="2" fillId="0" borderId="277" xfId="14" applyFont="1" applyFill="1" applyBorder="1" applyAlignment="1">
      <alignment vertical="center"/>
    </xf>
    <xf numFmtId="38" fontId="2" fillId="0" borderId="36" xfId="14" applyFont="1" applyBorder="1" applyAlignment="1">
      <alignment vertical="center"/>
    </xf>
    <xf numFmtId="38" fontId="2" fillId="0" borderId="180" xfId="14" applyFont="1" applyBorder="1" applyAlignment="1">
      <alignment vertical="center"/>
    </xf>
    <xf numFmtId="38" fontId="2" fillId="0" borderId="114" xfId="14" applyFont="1" applyBorder="1" applyAlignment="1">
      <alignment vertical="center"/>
    </xf>
    <xf numFmtId="38" fontId="2" fillId="0" borderId="158" xfId="14" applyFont="1" applyBorder="1" applyAlignment="1">
      <alignment vertical="center"/>
    </xf>
    <xf numFmtId="38" fontId="2" fillId="0" borderId="271" xfId="14" applyFont="1" applyBorder="1" applyAlignment="1">
      <alignment vertical="center"/>
    </xf>
    <xf numFmtId="177" fontId="2" fillId="0" borderId="251" xfId="1" applyNumberFormat="1" applyFont="1" applyBorder="1" applyAlignment="1">
      <alignment horizontal="center" vertical="center"/>
    </xf>
    <xf numFmtId="177" fontId="2" fillId="0" borderId="279" xfId="1" applyNumberFormat="1" applyFont="1" applyBorder="1" applyAlignment="1">
      <alignment horizontal="center" vertical="center"/>
    </xf>
    <xf numFmtId="38" fontId="2" fillId="0" borderId="279" xfId="14" applyFont="1" applyBorder="1" applyAlignment="1">
      <alignment vertical="center"/>
    </xf>
    <xf numFmtId="38" fontId="2" fillId="0" borderId="255" xfId="14" applyFont="1" applyBorder="1" applyAlignment="1">
      <alignment vertical="center"/>
    </xf>
    <xf numFmtId="38" fontId="2" fillId="0" borderId="249" xfId="14" applyFont="1" applyBorder="1" applyAlignment="1">
      <alignment vertical="center"/>
    </xf>
    <xf numFmtId="38" fontId="2" fillId="0" borderId="280" xfId="14" applyFont="1" applyFill="1" applyBorder="1" applyAlignment="1">
      <alignment vertical="center"/>
    </xf>
    <xf numFmtId="38" fontId="2" fillId="0" borderId="253" xfId="14" applyFont="1" applyBorder="1" applyAlignment="1">
      <alignment vertical="center"/>
    </xf>
    <xf numFmtId="0" fontId="27" fillId="0" borderId="219" xfId="1" applyFont="1" applyBorder="1" applyAlignment="1">
      <alignment horizontal="center" vertical="center"/>
    </xf>
    <xf numFmtId="0" fontId="27" fillId="0" borderId="197" xfId="1" applyFont="1" applyBorder="1" applyAlignment="1">
      <alignment horizontal="center" vertical="center"/>
    </xf>
    <xf numFmtId="38" fontId="27" fillId="0" borderId="43" xfId="2" applyFont="1" applyBorder="1" applyAlignment="1">
      <alignment horizontal="center" vertical="center"/>
    </xf>
    <xf numFmtId="38" fontId="27" fillId="0" borderId="166" xfId="2" applyFont="1" applyBorder="1" applyAlignment="1">
      <alignment horizontal="center" vertical="center"/>
    </xf>
    <xf numFmtId="38" fontId="27" fillId="0" borderId="84" xfId="2" applyFont="1" applyBorder="1" applyAlignment="1">
      <alignment horizontal="center" vertical="center"/>
    </xf>
    <xf numFmtId="38" fontId="27" fillId="0" borderId="282" xfId="2" applyFont="1" applyBorder="1" applyAlignment="1">
      <alignment horizontal="center" vertical="center"/>
    </xf>
    <xf numFmtId="38" fontId="27" fillId="0" borderId="284" xfId="2" applyFont="1" applyBorder="1" applyAlignment="1">
      <alignment horizontal="center" vertical="center"/>
    </xf>
    <xf numFmtId="38" fontId="27" fillId="0" borderId="285" xfId="2" applyFont="1" applyBorder="1" applyAlignment="1">
      <alignment horizontal="center" vertical="center"/>
    </xf>
    <xf numFmtId="0" fontId="27" fillId="0" borderId="0" xfId="1" applyFont="1" applyBorder="1" applyAlignment="1">
      <alignment vertical="center"/>
    </xf>
    <xf numFmtId="180" fontId="27" fillId="0" borderId="187" xfId="2" applyNumberFormat="1" applyFont="1" applyBorder="1" applyAlignment="1">
      <alignment horizontal="center" vertical="center"/>
    </xf>
    <xf numFmtId="38" fontId="27" fillId="0" borderId="45" xfId="1" applyNumberFormat="1" applyFont="1" applyBorder="1" applyAlignment="1">
      <alignment horizontal="center" vertical="center"/>
    </xf>
    <xf numFmtId="38" fontId="27" fillId="0" borderId="81" xfId="1" applyNumberFormat="1" applyFont="1" applyBorder="1" applyAlignment="1">
      <alignment horizontal="center" vertical="center"/>
    </xf>
    <xf numFmtId="38" fontId="27" fillId="0" borderId="192" xfId="2" applyFont="1" applyBorder="1" applyAlignment="1">
      <alignment horizontal="center" vertical="center"/>
    </xf>
    <xf numFmtId="38" fontId="27" fillId="0" borderId="284" xfId="14" applyFont="1" applyBorder="1" applyAlignment="1">
      <alignment horizontal="center" vertical="center"/>
    </xf>
    <xf numFmtId="180" fontId="27" fillId="0" borderId="0" xfId="1" applyNumberFormat="1" applyFont="1" applyFill="1" applyBorder="1" applyAlignment="1">
      <alignment horizontal="center" vertical="center" wrapText="1"/>
    </xf>
    <xf numFmtId="178" fontId="27" fillId="7" borderId="137" xfId="1" applyNumberFormat="1" applyFont="1" applyFill="1" applyBorder="1" applyAlignment="1">
      <alignment horizontal="center" vertical="center"/>
    </xf>
    <xf numFmtId="40" fontId="27" fillId="0" borderId="18" xfId="2" applyNumberFormat="1" applyFont="1" applyBorder="1" applyAlignment="1">
      <alignment horizontal="center" vertical="center"/>
    </xf>
    <xf numFmtId="38" fontId="27" fillId="0" borderId="18" xfId="2" applyFont="1" applyBorder="1" applyAlignment="1">
      <alignment horizontal="center" vertical="center"/>
    </xf>
    <xf numFmtId="40" fontId="27" fillId="7" borderId="18" xfId="2" applyNumberFormat="1" applyFont="1" applyFill="1" applyBorder="1" applyAlignment="1">
      <alignment horizontal="center" vertical="center"/>
    </xf>
    <xf numFmtId="0" fontId="27" fillId="0" borderId="25" xfId="1" applyFont="1" applyBorder="1" applyAlignment="1">
      <alignment vertical="center"/>
    </xf>
    <xf numFmtId="0" fontId="27" fillId="0" borderId="174" xfId="1" applyFont="1" applyBorder="1" applyAlignment="1">
      <alignment vertical="center"/>
    </xf>
    <xf numFmtId="40" fontId="27" fillId="0" borderId="173" xfId="1" applyNumberFormat="1" applyFont="1" applyBorder="1" applyAlignment="1">
      <alignment horizontal="center" vertical="center"/>
    </xf>
    <xf numFmtId="40" fontId="27" fillId="0" borderId="174" xfId="1" applyNumberFormat="1" applyFont="1" applyBorder="1" applyAlignment="1">
      <alignment horizontal="center" vertical="center"/>
    </xf>
    <xf numFmtId="38" fontId="27" fillId="0" borderId="174" xfId="1" applyNumberFormat="1" applyFont="1" applyBorder="1" applyAlignment="1">
      <alignment horizontal="center" vertical="center"/>
    </xf>
    <xf numFmtId="40" fontId="27" fillId="0" borderId="164" xfId="1" applyNumberFormat="1" applyFont="1" applyBorder="1" applyAlignment="1">
      <alignment horizontal="center" vertical="center"/>
    </xf>
    <xf numFmtId="40" fontId="27" fillId="0" borderId="165" xfId="1" applyNumberFormat="1" applyFont="1" applyBorder="1" applyAlignment="1">
      <alignment horizontal="center" vertical="center"/>
    </xf>
    <xf numFmtId="38" fontId="27" fillId="0" borderId="165" xfId="2" applyFont="1" applyBorder="1" applyAlignment="1">
      <alignment horizontal="center" vertical="center"/>
    </xf>
    <xf numFmtId="40" fontId="27" fillId="0" borderId="214" xfId="1" applyNumberFormat="1" applyFont="1" applyBorder="1" applyAlignment="1">
      <alignment horizontal="center" vertical="center"/>
    </xf>
    <xf numFmtId="40" fontId="27" fillId="0" borderId="211" xfId="1" applyNumberFormat="1" applyFont="1" applyFill="1" applyBorder="1" applyAlignment="1">
      <alignment horizontal="center" vertical="center"/>
    </xf>
    <xf numFmtId="40" fontId="27" fillId="0" borderId="181" xfId="1" applyNumberFormat="1" applyFont="1" applyFill="1" applyBorder="1" applyAlignment="1">
      <alignment horizontal="center" vertical="center"/>
    </xf>
    <xf numFmtId="0" fontId="27" fillId="0" borderId="291" xfId="1" applyFont="1" applyBorder="1" applyAlignment="1">
      <alignment horizontal="center" vertical="center"/>
    </xf>
    <xf numFmtId="38" fontId="27" fillId="7" borderId="18" xfId="2" applyFont="1" applyFill="1" applyBorder="1" applyAlignment="1">
      <alignment horizontal="center" vertical="center"/>
    </xf>
    <xf numFmtId="40" fontId="27" fillId="0" borderId="18" xfId="2" applyNumberFormat="1" applyFont="1" applyFill="1" applyBorder="1" applyAlignment="1">
      <alignment horizontal="center" vertical="center"/>
    </xf>
    <xf numFmtId="38" fontId="27" fillId="0" borderId="18" xfId="2" applyFont="1" applyFill="1" applyBorder="1" applyAlignment="1">
      <alignment horizontal="center" vertical="center"/>
    </xf>
    <xf numFmtId="0" fontId="27" fillId="0" borderId="293" xfId="1" applyFont="1" applyBorder="1" applyAlignment="1">
      <alignment horizontal="center" vertical="center"/>
    </xf>
    <xf numFmtId="40" fontId="27" fillId="7" borderId="173" xfId="1" applyNumberFormat="1" applyFont="1" applyFill="1" applyBorder="1" applyAlignment="1">
      <alignment horizontal="center" vertical="center"/>
    </xf>
    <xf numFmtId="38" fontId="27" fillId="7" borderId="174" xfId="1" applyNumberFormat="1" applyFont="1" applyFill="1" applyBorder="1" applyAlignment="1">
      <alignment horizontal="center" vertical="center"/>
    </xf>
    <xf numFmtId="0" fontId="27" fillId="7" borderId="174" xfId="1" applyFont="1" applyFill="1" applyBorder="1" applyAlignment="1">
      <alignment horizontal="center" vertical="center"/>
    </xf>
    <xf numFmtId="40" fontId="27" fillId="7" borderId="164" xfId="1" applyNumberFormat="1" applyFont="1" applyFill="1" applyBorder="1" applyAlignment="1">
      <alignment horizontal="center" vertical="center"/>
    </xf>
    <xf numFmtId="38" fontId="27" fillId="7" borderId="165" xfId="1" applyNumberFormat="1" applyFont="1" applyFill="1" applyBorder="1" applyAlignment="1">
      <alignment horizontal="center" vertical="center"/>
    </xf>
    <xf numFmtId="0" fontId="27" fillId="7" borderId="165" xfId="1" applyFont="1" applyFill="1" applyBorder="1" applyAlignment="1">
      <alignment horizontal="center" vertical="center"/>
    </xf>
    <xf numFmtId="40" fontId="27" fillId="7" borderId="214" xfId="1" applyNumberFormat="1" applyFont="1" applyFill="1" applyBorder="1" applyAlignment="1">
      <alignment horizontal="center" vertical="center"/>
    </xf>
    <xf numFmtId="38" fontId="27" fillId="7" borderId="211" xfId="1" applyNumberFormat="1" applyFont="1" applyFill="1" applyBorder="1" applyAlignment="1">
      <alignment horizontal="center" vertical="center"/>
    </xf>
    <xf numFmtId="0" fontId="27" fillId="7" borderId="211" xfId="1" applyFont="1" applyFill="1" applyBorder="1" applyAlignment="1">
      <alignment horizontal="center" vertical="center"/>
    </xf>
    <xf numFmtId="0" fontId="27" fillId="0" borderId="213" xfId="1" applyFont="1" applyBorder="1" applyAlignment="1">
      <alignment horizontal="center" vertical="center"/>
    </xf>
    <xf numFmtId="38" fontId="27" fillId="0" borderId="148" xfId="1" applyNumberFormat="1" applyFont="1" applyBorder="1" applyAlignment="1">
      <alignment horizontal="center" vertical="center"/>
    </xf>
    <xf numFmtId="38" fontId="27" fillId="0" borderId="146" xfId="1" applyNumberFormat="1" applyFont="1" applyBorder="1" applyAlignment="1">
      <alignment horizontal="center" vertical="center"/>
    </xf>
    <xf numFmtId="180" fontId="27" fillId="11" borderId="177" xfId="2" applyNumberFormat="1" applyFont="1" applyFill="1" applyBorder="1" applyAlignment="1">
      <alignment horizontal="center" vertical="center"/>
    </xf>
    <xf numFmtId="179" fontId="27" fillId="0" borderId="81" xfId="1" applyNumberFormat="1" applyFont="1" applyFill="1" applyBorder="1" applyAlignment="1">
      <alignment vertical="center"/>
    </xf>
    <xf numFmtId="176" fontId="27" fillId="5" borderId="54" xfId="1" applyNumberFormat="1" applyFont="1" applyFill="1" applyBorder="1" applyAlignment="1">
      <alignment horizontal="center" vertical="center"/>
    </xf>
    <xf numFmtId="180" fontId="27" fillId="11" borderId="187" xfId="2" applyNumberFormat="1" applyFont="1" applyFill="1" applyBorder="1" applyAlignment="1">
      <alignment horizontal="center" vertical="center"/>
    </xf>
    <xf numFmtId="180" fontId="27" fillId="11" borderId="118" xfId="2" applyNumberFormat="1" applyFont="1" applyFill="1" applyBorder="1" applyAlignment="1">
      <alignment horizontal="center" vertical="center"/>
    </xf>
    <xf numFmtId="180" fontId="27" fillId="11" borderId="295" xfId="2" applyNumberFormat="1" applyFont="1" applyFill="1" applyBorder="1" applyAlignment="1">
      <alignment horizontal="center" vertical="center"/>
    </xf>
    <xf numFmtId="0" fontId="27" fillId="5" borderId="58" xfId="1" applyFont="1" applyFill="1" applyBorder="1" applyAlignment="1">
      <alignment horizontal="center" vertical="center"/>
    </xf>
    <xf numFmtId="180" fontId="27" fillId="11" borderId="24" xfId="2" applyNumberFormat="1" applyFont="1" applyFill="1" applyBorder="1" applyAlignment="1">
      <alignment horizontal="center" vertical="center"/>
    </xf>
    <xf numFmtId="180" fontId="27" fillId="11" borderId="170" xfId="2" applyNumberFormat="1" applyFont="1" applyFill="1" applyBorder="1" applyAlignment="1">
      <alignment horizontal="center" vertical="center"/>
    </xf>
    <xf numFmtId="180" fontId="27" fillId="11" borderId="62" xfId="2" applyNumberFormat="1" applyFont="1" applyFill="1" applyBorder="1" applyAlignment="1">
      <alignment horizontal="center" vertical="center"/>
    </xf>
    <xf numFmtId="38" fontId="0" fillId="0" borderId="41" xfId="2" applyFont="1" applyBorder="1" applyAlignment="1">
      <alignment horizontal="center" vertical="center"/>
    </xf>
    <xf numFmtId="38" fontId="0" fillId="4" borderId="45" xfId="2" applyFont="1" applyFill="1" applyBorder="1" applyAlignment="1">
      <alignment horizontal="center" vertical="center"/>
    </xf>
    <xf numFmtId="38" fontId="0" fillId="4" borderId="96" xfId="2" applyFont="1" applyFill="1" applyBorder="1" applyAlignment="1">
      <alignment horizontal="center" vertical="center"/>
    </xf>
    <xf numFmtId="0" fontId="3" fillId="0" borderId="296" xfId="1" applyFont="1" applyFill="1" applyBorder="1"/>
    <xf numFmtId="38" fontId="0" fillId="12" borderId="45" xfId="2" applyFont="1" applyFill="1" applyBorder="1" applyAlignment="1">
      <alignment horizontal="center" vertical="center"/>
    </xf>
    <xf numFmtId="177" fontId="2" fillId="12" borderId="99" xfId="1" applyNumberFormat="1" applyFill="1" applyBorder="1" applyAlignment="1">
      <alignment horizontal="center" vertical="center" shrinkToFit="1"/>
    </xf>
    <xf numFmtId="38" fontId="0" fillId="12" borderId="96" xfId="2" applyFont="1" applyFill="1" applyBorder="1" applyAlignment="1">
      <alignment horizontal="center" vertical="center"/>
    </xf>
    <xf numFmtId="0" fontId="2" fillId="12" borderId="62" xfId="1" applyFill="1" applyBorder="1" applyAlignment="1">
      <alignment horizontal="center" vertical="center"/>
    </xf>
    <xf numFmtId="38" fontId="0" fillId="12" borderId="46" xfId="2" applyFont="1" applyFill="1" applyBorder="1" applyAlignment="1">
      <alignment horizontal="center" vertical="center"/>
    </xf>
    <xf numFmtId="0" fontId="2" fillId="12" borderId="261" xfId="1" applyFill="1" applyBorder="1" applyAlignment="1">
      <alignment horizontal="center" vertical="center"/>
    </xf>
    <xf numFmtId="0" fontId="2" fillId="12" borderId="262" xfId="1" applyFill="1" applyBorder="1" applyAlignment="1">
      <alignment horizontal="center" vertical="center"/>
    </xf>
    <xf numFmtId="177" fontId="2" fillId="12" borderId="95" xfId="1" applyNumberFormat="1" applyFill="1" applyBorder="1" applyAlignment="1">
      <alignment horizontal="center" vertical="center" shrinkToFit="1"/>
    </xf>
    <xf numFmtId="177" fontId="2" fillId="12" borderId="97" xfId="1" applyNumberFormat="1" applyFill="1" applyBorder="1" applyAlignment="1">
      <alignment horizontal="center" vertical="center" shrinkToFit="1"/>
    </xf>
    <xf numFmtId="38" fontId="0" fillId="12" borderId="84" xfId="2" applyFont="1" applyFill="1" applyBorder="1" applyAlignment="1">
      <alignment horizontal="center" vertical="center"/>
    </xf>
    <xf numFmtId="38" fontId="0" fillId="12" borderId="98" xfId="2" applyFont="1" applyFill="1" applyBorder="1" applyAlignment="1">
      <alignment horizontal="center" vertical="center"/>
    </xf>
    <xf numFmtId="177" fontId="2" fillId="12" borderId="99" xfId="1" applyNumberFormat="1" applyFill="1" applyBorder="1" applyAlignment="1">
      <alignment horizontal="center" vertical="center" wrapText="1" shrinkToFit="1"/>
    </xf>
    <xf numFmtId="38" fontId="0" fillId="12" borderId="103" xfId="2" applyFont="1" applyFill="1" applyBorder="1" applyAlignment="1">
      <alignment horizontal="center" vertical="center"/>
    </xf>
    <xf numFmtId="177" fontId="2" fillId="12" borderId="236" xfId="1" applyNumberFormat="1" applyFill="1" applyBorder="1" applyAlignment="1">
      <alignment horizontal="center" vertical="center" shrinkToFit="1"/>
    </xf>
    <xf numFmtId="38" fontId="0" fillId="12" borderId="104" xfId="2" applyFont="1" applyFill="1" applyBorder="1" applyAlignment="1">
      <alignment horizontal="center" vertical="center"/>
    </xf>
    <xf numFmtId="0" fontId="2" fillId="12" borderId="62" xfId="1" applyFill="1" applyBorder="1" applyAlignment="1">
      <alignment horizontal="center" vertical="center" wrapText="1"/>
    </xf>
    <xf numFmtId="38" fontId="0" fillId="12" borderId="63" xfId="2" applyFont="1" applyFill="1" applyBorder="1" applyAlignment="1">
      <alignment horizontal="center" vertical="center"/>
    </xf>
    <xf numFmtId="0" fontId="2" fillId="12" borderId="259" xfId="1" applyFill="1" applyBorder="1" applyAlignment="1">
      <alignment horizontal="center" vertical="center"/>
    </xf>
    <xf numFmtId="0" fontId="2" fillId="12" borderId="260" xfId="1" applyFill="1" applyBorder="1" applyAlignment="1">
      <alignment horizontal="center" vertical="center"/>
    </xf>
    <xf numFmtId="38" fontId="0" fillId="12" borderId="45" xfId="2" applyFont="1" applyFill="1" applyBorder="1" applyAlignment="1">
      <alignment vertical="center"/>
    </xf>
    <xf numFmtId="0" fontId="2" fillId="12" borderId="45" xfId="1" applyFill="1" applyBorder="1" applyAlignment="1">
      <alignment horizontal="center" vertical="center"/>
    </xf>
    <xf numFmtId="0" fontId="2" fillId="12" borderId="228" xfId="1" applyFill="1" applyBorder="1" applyAlignment="1">
      <alignment horizontal="center" vertical="center"/>
    </xf>
    <xf numFmtId="0" fontId="2" fillId="12" borderId="263" xfId="1" applyFill="1" applyBorder="1" applyAlignment="1">
      <alignment horizontal="center" vertical="center"/>
    </xf>
    <xf numFmtId="38" fontId="0" fillId="12" borderId="297" xfId="2" applyFont="1" applyFill="1" applyBorder="1" applyAlignment="1">
      <alignment horizontal="center" vertical="center"/>
    </xf>
    <xf numFmtId="38" fontId="0" fillId="12" borderId="228" xfId="2" applyFont="1" applyFill="1" applyBorder="1" applyAlignment="1">
      <alignment horizontal="center" vertical="center"/>
    </xf>
    <xf numFmtId="38" fontId="0" fillId="12" borderId="298" xfId="2" applyFont="1" applyFill="1" applyBorder="1" applyAlignment="1">
      <alignment horizontal="center" vertical="center"/>
    </xf>
    <xf numFmtId="0" fontId="18" fillId="0" borderId="45" xfId="5" applyFont="1" applyBorder="1" applyAlignment="1">
      <alignment horizontal="center" vertical="center" wrapText="1"/>
    </xf>
    <xf numFmtId="0" fontId="18" fillId="0" borderId="54" xfId="5" applyFont="1" applyBorder="1" applyAlignment="1">
      <alignment wrapText="1"/>
    </xf>
    <xf numFmtId="0" fontId="18" fillId="0" borderId="0" xfId="5" applyFont="1" applyAlignment="1">
      <alignment horizontal="left"/>
    </xf>
    <xf numFmtId="0" fontId="18" fillId="3" borderId="71" xfId="5" applyFont="1" applyFill="1" applyBorder="1" applyAlignment="1">
      <alignment horizontal="center" vertical="top" textRotation="255"/>
    </xf>
    <xf numFmtId="0" fontId="18" fillId="0" borderId="0" xfId="5" applyFont="1" applyAlignment="1" applyProtection="1">
      <alignment horizontal="right"/>
      <protection locked="0"/>
    </xf>
    <xf numFmtId="0" fontId="20" fillId="0" borderId="0" xfId="5" applyFont="1" applyAlignment="1">
      <alignment horizontal="center"/>
    </xf>
    <xf numFmtId="0" fontId="18" fillId="0" borderId="0" xfId="5" applyFont="1" applyAlignment="1">
      <alignment vertical="top" wrapText="1"/>
    </xf>
    <xf numFmtId="0" fontId="18" fillId="0" borderId="0" xfId="5" applyFont="1" applyAlignment="1">
      <alignment horizontal="center" wrapText="1"/>
    </xf>
    <xf numFmtId="0" fontId="18" fillId="0" borderId="220" xfId="5" applyFont="1" applyBorder="1" applyAlignment="1">
      <alignment horizontal="center" vertical="top"/>
    </xf>
    <xf numFmtId="0" fontId="18" fillId="0" borderId="219" xfId="5" applyFont="1" applyBorder="1" applyAlignment="1">
      <alignment horizontal="center" vertical="top"/>
    </xf>
    <xf numFmtId="0" fontId="18" fillId="0" borderId="40" xfId="5" applyFont="1" applyBorder="1" applyAlignment="1">
      <alignment horizontal="center" vertical="top"/>
    </xf>
    <xf numFmtId="0" fontId="18" fillId="0" borderId="45" xfId="5" applyFont="1" applyBorder="1" applyAlignment="1">
      <alignment horizontal="center" vertical="top"/>
    </xf>
    <xf numFmtId="0" fontId="18" fillId="0" borderId="50" xfId="5" applyFont="1" applyBorder="1" applyAlignment="1">
      <alignment horizontal="center" vertical="top"/>
    </xf>
    <xf numFmtId="0" fontId="18" fillId="0" borderId="51" xfId="5" applyFont="1" applyBorder="1" applyAlignment="1">
      <alignment horizontal="center" vertical="top"/>
    </xf>
    <xf numFmtId="0" fontId="18" fillId="0" borderId="200" xfId="5" applyFont="1" applyBorder="1" applyAlignment="1">
      <alignment horizontal="left" vertical="top"/>
    </xf>
    <xf numFmtId="0" fontId="18" fillId="0" borderId="126" xfId="5" applyFont="1" applyBorder="1" applyAlignment="1">
      <alignment horizontal="left" vertical="top"/>
    </xf>
    <xf numFmtId="0" fontId="18" fillId="0" borderId="184" xfId="5" applyFont="1" applyBorder="1" applyAlignment="1">
      <alignment horizontal="left" vertical="top"/>
    </xf>
    <xf numFmtId="0" fontId="18" fillId="0" borderId="45" xfId="5" applyFont="1" applyBorder="1" applyAlignment="1">
      <alignment horizontal="left" vertical="top"/>
    </xf>
    <xf numFmtId="0" fontId="18" fillId="0" borderId="43" xfId="5" applyFont="1" applyBorder="1" applyAlignment="1">
      <alignment horizontal="left" vertical="top"/>
    </xf>
    <xf numFmtId="0" fontId="18" fillId="0" borderId="51" xfId="5" applyFont="1" applyBorder="1" applyAlignment="1">
      <alignment horizontal="left" vertical="top"/>
    </xf>
    <xf numFmtId="0" fontId="18" fillId="0" borderId="49" xfId="5" applyFont="1" applyBorder="1" applyAlignment="1">
      <alignment horizontal="left" vertical="top"/>
    </xf>
    <xf numFmtId="0" fontId="18" fillId="0" borderId="1" xfId="5" applyFont="1" applyBorder="1" applyAlignment="1">
      <alignment horizontal="center" vertical="top"/>
    </xf>
    <xf numFmtId="0" fontId="18" fillId="0" borderId="2" xfId="5" applyFont="1" applyBorder="1" applyAlignment="1">
      <alignment horizontal="center" vertical="top"/>
    </xf>
    <xf numFmtId="0" fontId="18" fillId="0" borderId="5" xfId="5" applyFont="1" applyBorder="1" applyAlignment="1">
      <alignment horizontal="center" vertical="top"/>
    </xf>
    <xf numFmtId="0" fontId="18" fillId="0" borderId="20" xfId="5" applyFont="1" applyBorder="1" applyAlignment="1">
      <alignment horizontal="center" vertical="top"/>
    </xf>
    <xf numFmtId="0" fontId="18" fillId="0" borderId="0" xfId="5" applyFont="1" applyBorder="1" applyAlignment="1">
      <alignment horizontal="center" vertical="top"/>
    </xf>
    <xf numFmtId="0" fontId="18" fillId="0" borderId="21" xfId="5" applyFont="1" applyBorder="1" applyAlignment="1">
      <alignment horizontal="center" vertical="top"/>
    </xf>
    <xf numFmtId="0" fontId="18" fillId="0" borderId="47" xfId="5" applyFont="1" applyBorder="1" applyAlignment="1">
      <alignment horizontal="center" vertical="top"/>
    </xf>
    <xf numFmtId="0" fontId="18" fillId="0" borderId="64" xfId="5" applyFont="1" applyBorder="1" applyAlignment="1">
      <alignment horizontal="center" vertical="top"/>
    </xf>
    <xf numFmtId="0" fontId="18" fillId="0" borderId="66" xfId="5" applyFont="1" applyBorder="1" applyAlignment="1">
      <alignment horizontal="center" vertical="top"/>
    </xf>
    <xf numFmtId="0" fontId="18" fillId="0" borderId="217" xfId="5" applyFont="1" applyBorder="1" applyAlignment="1" applyProtection="1">
      <alignment horizontal="left" vertical="top" wrapText="1"/>
      <protection locked="0"/>
    </xf>
    <xf numFmtId="0" fontId="18" fillId="0" borderId="2" xfId="5" applyFont="1" applyBorder="1" applyAlignment="1" applyProtection="1">
      <alignment horizontal="left" vertical="top" wrapText="1"/>
      <protection locked="0"/>
    </xf>
    <xf numFmtId="0" fontId="18" fillId="0" borderId="3" xfId="5" applyFont="1" applyBorder="1" applyAlignment="1" applyProtection="1">
      <alignment horizontal="left" vertical="top" wrapText="1"/>
      <protection locked="0"/>
    </xf>
    <xf numFmtId="0" fontId="18" fillId="0" borderId="70" xfId="5" applyFont="1" applyBorder="1" applyAlignment="1" applyProtection="1">
      <alignment horizontal="left" vertical="top" wrapText="1"/>
      <protection locked="0"/>
    </xf>
    <xf numFmtId="0" fontId="18" fillId="0" borderId="0" xfId="5" applyFont="1" applyBorder="1" applyAlignment="1" applyProtection="1">
      <alignment horizontal="left" vertical="top" wrapText="1"/>
      <protection locked="0"/>
    </xf>
    <xf numFmtId="0" fontId="18" fillId="0" borderId="56" xfId="5" applyFont="1" applyBorder="1" applyAlignment="1" applyProtection="1">
      <alignment horizontal="left" vertical="top" wrapText="1"/>
      <protection locked="0"/>
    </xf>
    <xf numFmtId="0" fontId="18" fillId="0" borderId="75" xfId="5" applyFont="1" applyBorder="1" applyAlignment="1" applyProtection="1">
      <alignment horizontal="left" vertical="top" wrapText="1"/>
      <protection locked="0"/>
    </xf>
    <xf numFmtId="0" fontId="18" fillId="0" borderId="64" xfId="5" applyFont="1" applyBorder="1" applyAlignment="1" applyProtection="1">
      <alignment horizontal="left" vertical="top" wrapText="1"/>
      <protection locked="0"/>
    </xf>
    <xf numFmtId="0" fontId="18" fillId="0" borderId="65" xfId="5" applyFont="1" applyBorder="1" applyAlignment="1" applyProtection="1">
      <alignment horizontal="left" vertical="top" wrapText="1"/>
      <protection locked="0"/>
    </xf>
    <xf numFmtId="0" fontId="18" fillId="0" borderId="20" xfId="5" applyFont="1" applyFill="1" applyBorder="1" applyAlignment="1">
      <alignment horizontal="center" vertical="top"/>
    </xf>
    <xf numFmtId="0" fontId="18" fillId="0" borderId="0" xfId="5" applyFont="1" applyFill="1" applyBorder="1" applyAlignment="1">
      <alignment horizontal="center" vertical="top"/>
    </xf>
    <xf numFmtId="0" fontId="18" fillId="0" borderId="21" xfId="5" applyFont="1" applyFill="1" applyBorder="1" applyAlignment="1">
      <alignment horizontal="center" vertical="top"/>
    </xf>
    <xf numFmtId="0" fontId="18" fillId="0" borderId="47" xfId="5" applyFont="1" applyFill="1" applyBorder="1" applyAlignment="1">
      <alignment horizontal="center" vertical="top"/>
    </xf>
    <xf numFmtId="0" fontId="18" fillId="0" borderId="64" xfId="5" applyFont="1" applyFill="1" applyBorder="1" applyAlignment="1">
      <alignment horizontal="center" vertical="top"/>
    </xf>
    <xf numFmtId="0" fontId="18" fillId="0" borderId="66" xfId="5" applyFont="1" applyFill="1" applyBorder="1" applyAlignment="1">
      <alignment horizontal="center" vertical="top"/>
    </xf>
    <xf numFmtId="0" fontId="18" fillId="0" borderId="70" xfId="5" applyFont="1" applyFill="1" applyBorder="1" applyAlignment="1">
      <alignment horizontal="left" vertical="top" wrapText="1"/>
    </xf>
    <xf numFmtId="0" fontId="18" fillId="0" borderId="0" xfId="5" applyFont="1" applyFill="1" applyBorder="1" applyAlignment="1">
      <alignment horizontal="left" vertical="top" wrapText="1"/>
    </xf>
    <xf numFmtId="0" fontId="18" fillId="0" borderId="56" xfId="5" applyFont="1" applyFill="1" applyBorder="1" applyAlignment="1">
      <alignment horizontal="left" vertical="top" wrapText="1"/>
    </xf>
    <xf numFmtId="0" fontId="18" fillId="0" borderId="63" xfId="5" applyFont="1" applyFill="1" applyBorder="1" applyAlignment="1" applyProtection="1">
      <alignment horizontal="left" vertical="top" wrapText="1"/>
      <protection locked="0"/>
    </xf>
    <xf numFmtId="0" fontId="18" fillId="0" borderId="54" xfId="5" applyFont="1" applyFill="1" applyBorder="1" applyAlignment="1" applyProtection="1">
      <alignment horizontal="left" vertical="top" wrapText="1"/>
      <protection locked="0"/>
    </xf>
    <xf numFmtId="0" fontId="18" fillId="0" borderId="55" xfId="5" applyFont="1" applyFill="1" applyBorder="1" applyAlignment="1" applyProtection="1">
      <alignment horizontal="left" vertical="top" wrapText="1"/>
      <protection locked="0"/>
    </xf>
    <xf numFmtId="0" fontId="18" fillId="0" borderId="68" xfId="5" applyFont="1" applyFill="1" applyBorder="1" applyAlignment="1">
      <alignment horizontal="left" vertical="top" wrapText="1"/>
    </xf>
    <xf numFmtId="0" fontId="18" fillId="0" borderId="38" xfId="5" applyFont="1" applyFill="1" applyBorder="1" applyAlignment="1">
      <alignment horizontal="left" vertical="top" wrapText="1"/>
    </xf>
    <xf numFmtId="0" fontId="18" fillId="0" borderId="218" xfId="5" applyFont="1" applyFill="1" applyBorder="1" applyAlignment="1">
      <alignment horizontal="left" vertical="top" wrapText="1"/>
    </xf>
    <xf numFmtId="0" fontId="18" fillId="0" borderId="75" xfId="5" applyFont="1" applyFill="1" applyBorder="1" applyAlignment="1" applyProtection="1">
      <alignment horizontal="left" vertical="top" wrapText="1"/>
      <protection locked="0"/>
    </xf>
    <xf numFmtId="0" fontId="18" fillId="0" borderId="64" xfId="5" applyFont="1" applyFill="1" applyBorder="1" applyAlignment="1" applyProtection="1">
      <alignment horizontal="left" vertical="top" wrapText="1"/>
      <protection locked="0"/>
    </xf>
    <xf numFmtId="0" fontId="18" fillId="0" borderId="65" xfId="5" applyFont="1" applyFill="1" applyBorder="1" applyAlignment="1" applyProtection="1">
      <alignment horizontal="left" vertical="top" wrapText="1"/>
      <protection locked="0"/>
    </xf>
    <xf numFmtId="0" fontId="3" fillId="0" borderId="7" xfId="1" applyFont="1" applyFill="1" applyBorder="1" applyAlignment="1">
      <alignment horizontal="left"/>
    </xf>
    <xf numFmtId="0" fontId="3" fillId="0" borderId="8" xfId="1" applyFont="1" applyFill="1" applyBorder="1" applyAlignment="1">
      <alignment horizontal="left"/>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41" xfId="1" applyBorder="1" applyAlignment="1">
      <alignment horizontal="center" vertical="center" wrapText="1"/>
    </xf>
    <xf numFmtId="0" fontId="2" fillId="0" borderId="108" xfId="1" applyBorder="1" applyAlignment="1">
      <alignment horizontal="center" vertical="center" wrapText="1"/>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4" xfId="1" applyBorder="1" applyAlignment="1">
      <alignment horizontal="center" vertical="center"/>
    </xf>
    <xf numFmtId="0" fontId="2" fillId="0" borderId="81" xfId="1" applyBorder="1" applyAlignment="1">
      <alignment horizontal="center" vertical="center"/>
    </xf>
    <xf numFmtId="0" fontId="2" fillId="0" borderId="99" xfId="1" applyBorder="1" applyAlignment="1">
      <alignment horizontal="center" vertical="center"/>
    </xf>
    <xf numFmtId="0" fontId="2" fillId="0" borderId="102" xfId="1" applyBorder="1" applyAlignment="1">
      <alignment horizontal="center" vertical="center"/>
    </xf>
    <xf numFmtId="0" fontId="2" fillId="0" borderId="107" xfId="1" applyBorder="1" applyAlignment="1">
      <alignment horizontal="center" vertical="center"/>
    </xf>
    <xf numFmtId="0" fontId="2" fillId="12" borderId="110" xfId="1" applyFill="1" applyBorder="1" applyAlignment="1">
      <alignment horizontal="center" vertical="center"/>
    </xf>
    <xf numFmtId="0" fontId="2" fillId="12" borderId="42" xfId="1" applyFill="1" applyBorder="1" applyAlignment="1">
      <alignment horizontal="center" vertical="center"/>
    </xf>
    <xf numFmtId="0" fontId="2" fillId="12" borderId="108" xfId="1" applyFill="1" applyBorder="1" applyAlignment="1">
      <alignment horizontal="center" vertical="center"/>
    </xf>
    <xf numFmtId="0" fontId="2" fillId="0" borderId="109"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98" xfId="1" applyBorder="1" applyAlignment="1">
      <alignment horizontal="center" vertical="center" wrapText="1"/>
    </xf>
    <xf numFmtId="0" fontId="2" fillId="0" borderId="101" xfId="1" applyBorder="1" applyAlignment="1">
      <alignment horizontal="center" vertical="center" wrapText="1"/>
    </xf>
    <xf numFmtId="0" fontId="2" fillId="0" borderId="84" xfId="1" applyBorder="1" applyAlignment="1">
      <alignment horizontal="center" vertical="center" wrapText="1"/>
    </xf>
    <xf numFmtId="0" fontId="2" fillId="0" borderId="100" xfId="1" applyBorder="1" applyAlignment="1">
      <alignment horizontal="center" vertical="center" wrapText="1"/>
    </xf>
    <xf numFmtId="0" fontId="2" fillId="0" borderId="96" xfId="1" applyBorder="1" applyAlignment="1">
      <alignment horizontal="center" vertical="center" wrapText="1"/>
    </xf>
    <xf numFmtId="0" fontId="2" fillId="0" borderId="105"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0" fontId="2" fillId="0" borderId="157" xfId="1" applyFont="1" applyFill="1" applyBorder="1" applyAlignment="1">
      <alignment horizontal="center" vertical="center"/>
    </xf>
    <xf numFmtId="0" fontId="2" fillId="0" borderId="86" xfId="1" applyFont="1" applyFill="1" applyBorder="1" applyAlignment="1">
      <alignment horizontal="center" vertical="center"/>
    </xf>
    <xf numFmtId="38" fontId="2" fillId="0" borderId="273" xfId="14" applyFont="1" applyBorder="1" applyAlignment="1">
      <alignment vertical="center"/>
    </xf>
    <xf numFmtId="38" fontId="2" fillId="0" borderId="225" xfId="14" applyFont="1" applyBorder="1" applyAlignment="1">
      <alignment vertical="center"/>
    </xf>
    <xf numFmtId="38" fontId="0" fillId="0" borderId="166" xfId="2" applyFont="1" applyBorder="1" applyAlignment="1">
      <alignment horizontal="center" vertical="center"/>
    </xf>
    <xf numFmtId="38" fontId="0" fillId="0" borderId="162" xfId="2" applyFont="1" applyBorder="1" applyAlignment="1">
      <alignment horizontal="center" vertical="center"/>
    </xf>
    <xf numFmtId="0" fontId="0" fillId="0" borderId="45" xfId="0" applyBorder="1" applyAlignment="1">
      <alignment horizontal="center" vertical="center"/>
    </xf>
    <xf numFmtId="0" fontId="0" fillId="0" borderId="81" xfId="0" applyBorder="1" applyAlignment="1">
      <alignment horizontal="center" vertical="center"/>
    </xf>
    <xf numFmtId="177" fontId="2" fillId="0" borderId="278" xfId="1" applyNumberFormat="1" applyFont="1" applyBorder="1" applyAlignment="1">
      <alignment horizontal="center" vertical="center"/>
    </xf>
    <xf numFmtId="177" fontId="2" fillId="0" borderId="123" xfId="1" applyNumberFormat="1" applyFont="1" applyBorder="1" applyAlignment="1">
      <alignment horizontal="center" vertical="center"/>
    </xf>
    <xf numFmtId="177" fontId="2" fillId="0" borderId="195" xfId="1" applyNumberFormat="1" applyFont="1" applyBorder="1" applyAlignment="1">
      <alignment horizontal="center" vertical="center"/>
    </xf>
    <xf numFmtId="177" fontId="2" fillId="0" borderId="198" xfId="1" applyNumberFormat="1" applyFont="1" applyBorder="1" applyAlignment="1">
      <alignment horizontal="center" vertical="center"/>
    </xf>
    <xf numFmtId="0" fontId="2" fillId="0" borderId="157" xfId="1" applyFont="1" applyBorder="1" applyAlignment="1">
      <alignment horizontal="center" vertical="center"/>
    </xf>
    <xf numFmtId="0" fontId="2" fillId="0" borderId="77" xfId="1" applyFont="1" applyBorder="1" applyAlignment="1">
      <alignment horizontal="center" vertical="center"/>
    </xf>
    <xf numFmtId="38" fontId="2" fillId="0" borderId="281" xfId="14" applyFont="1" applyBorder="1" applyAlignment="1">
      <alignment vertical="center"/>
    </xf>
    <xf numFmtId="0" fontId="2" fillId="0" borderId="10" xfId="1" applyFont="1" applyFill="1" applyBorder="1" applyAlignment="1">
      <alignment horizontal="center" vertical="center"/>
    </xf>
    <xf numFmtId="38" fontId="2" fillId="0" borderId="226" xfId="14" applyFont="1" applyBorder="1" applyAlignment="1">
      <alignment vertical="center"/>
    </xf>
    <xf numFmtId="0" fontId="2" fillId="0" borderId="98" xfId="1" applyFont="1" applyBorder="1" applyAlignment="1">
      <alignment horizontal="center" vertical="center" wrapText="1"/>
    </xf>
    <xf numFmtId="0" fontId="2" fillId="0" borderId="106"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92" xfId="1" applyFont="1" applyBorder="1" applyAlignment="1">
      <alignment horizontal="center" vertical="center" wrapText="1"/>
    </xf>
    <xf numFmtId="38" fontId="0" fillId="0" borderId="157" xfId="2" applyFont="1" applyBorder="1" applyAlignment="1">
      <alignment horizontal="center" vertical="center"/>
    </xf>
    <xf numFmtId="0" fontId="0" fillId="0" borderId="89" xfId="0" applyBorder="1" applyAlignment="1">
      <alignment horizontal="center" vertical="center"/>
    </xf>
    <xf numFmtId="0" fontId="2" fillId="0" borderId="68" xfId="1" applyFont="1" applyBorder="1" applyAlignment="1">
      <alignment horizontal="center" vertical="center" wrapText="1"/>
    </xf>
    <xf numFmtId="0" fontId="2" fillId="0" borderId="91" xfId="1" applyFont="1" applyBorder="1" applyAlignment="1">
      <alignment horizontal="center" vertical="center" wrapText="1"/>
    </xf>
    <xf numFmtId="0" fontId="2" fillId="0" borderId="220" xfId="1" applyFont="1" applyBorder="1" applyAlignment="1">
      <alignment horizontal="center" vertical="center" wrapText="1"/>
    </xf>
    <xf numFmtId="0" fontId="2" fillId="0" borderId="40" xfId="1" applyFont="1" applyBorder="1" applyAlignment="1">
      <alignment horizontal="center" vertical="center"/>
    </xf>
    <xf numFmtId="0" fontId="2" fillId="0" borderId="166" xfId="1" applyFont="1" applyBorder="1" applyAlignment="1">
      <alignment horizontal="center" vertical="center"/>
    </xf>
    <xf numFmtId="0" fontId="2" fillId="0" borderId="234" xfId="1" applyFont="1" applyBorder="1" applyAlignment="1">
      <alignment horizontal="center" vertical="center"/>
    </xf>
    <xf numFmtId="0" fontId="2" fillId="0" borderId="217" xfId="1" applyFont="1" applyBorder="1" applyAlignment="1">
      <alignment horizontal="center" vertical="center"/>
    </xf>
    <xf numFmtId="0" fontId="2" fillId="0" borderId="70" xfId="1" applyFont="1" applyBorder="1" applyAlignment="1">
      <alignment horizontal="center" vertical="center"/>
    </xf>
    <xf numFmtId="0" fontId="2" fillId="0" borderId="91" xfId="1" applyFont="1" applyBorder="1" applyAlignment="1">
      <alignment horizontal="center" vertical="center"/>
    </xf>
    <xf numFmtId="0" fontId="2" fillId="0" borderId="264" xfId="1" applyFont="1" applyBorder="1" applyAlignment="1">
      <alignment horizontal="center" vertical="center"/>
    </xf>
    <xf numFmtId="0" fontId="2" fillId="0" borderId="102" xfId="1" applyFont="1" applyBorder="1" applyAlignment="1">
      <alignment horizontal="center" vertical="center"/>
    </xf>
    <xf numFmtId="0" fontId="2" fillId="0" borderId="107" xfId="1" applyFont="1" applyBorder="1" applyAlignment="1">
      <alignment horizontal="center" vertical="center"/>
    </xf>
    <xf numFmtId="0" fontId="2" fillId="0" borderId="265" xfId="1" applyFont="1" applyBorder="1" applyAlignment="1">
      <alignment horizontal="center" vertical="center"/>
    </xf>
    <xf numFmtId="0" fontId="2" fillId="0" borderId="266" xfId="1" applyFont="1" applyBorder="1" applyAlignment="1">
      <alignment horizontal="center" vertical="center"/>
    </xf>
    <xf numFmtId="0" fontId="2" fillId="0" borderId="267" xfId="1" applyFont="1" applyBorder="1" applyAlignment="1">
      <alignment horizontal="center" vertical="center"/>
    </xf>
    <xf numFmtId="0" fontId="2" fillId="0" borderId="69" xfId="1" applyFont="1" applyBorder="1" applyAlignment="1">
      <alignment horizontal="center" vertical="center"/>
    </xf>
    <xf numFmtId="0" fontId="2" fillId="0" borderId="21" xfId="1" applyFont="1" applyBorder="1" applyAlignment="1">
      <alignment horizontal="center" vertical="center"/>
    </xf>
    <xf numFmtId="0" fontId="2" fillId="0" borderId="11" xfId="1" applyFont="1" applyBorder="1" applyAlignment="1">
      <alignment horizontal="center" vertical="center"/>
    </xf>
    <xf numFmtId="0" fontId="2" fillId="0" borderId="46" xfId="1" applyFont="1" applyBorder="1" applyAlignment="1">
      <alignment horizontal="center" vertical="center" wrapText="1"/>
    </xf>
    <xf numFmtId="0" fontId="2" fillId="0" borderId="42" xfId="1" applyFont="1" applyBorder="1" applyAlignment="1">
      <alignment horizontal="center" vertical="center" wrapText="1"/>
    </xf>
    <xf numFmtId="0" fontId="17" fillId="0" borderId="110" xfId="1" applyFont="1" applyBorder="1" applyAlignment="1">
      <alignment horizontal="center" vertical="center" shrinkToFit="1"/>
    </xf>
    <xf numFmtId="0" fontId="17" fillId="0" borderId="42" xfId="1" applyFont="1" applyBorder="1" applyAlignment="1">
      <alignment horizontal="center" vertical="center" shrinkToFit="1"/>
    </xf>
    <xf numFmtId="0" fontId="2" fillId="0" borderId="268" xfId="1" applyFont="1" applyBorder="1" applyAlignment="1">
      <alignment horizontal="center" vertical="center" wrapText="1"/>
    </xf>
    <xf numFmtId="0" fontId="2" fillId="0" borderId="269" xfId="1" applyFont="1" applyBorder="1" applyAlignment="1">
      <alignment horizontal="center" vertical="center" wrapText="1"/>
    </xf>
    <xf numFmtId="0" fontId="2" fillId="0" borderId="270"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110" xfId="1" applyFont="1" applyBorder="1" applyAlignment="1">
      <alignment horizontal="center" vertical="center" wrapText="1"/>
    </xf>
    <xf numFmtId="0" fontId="2" fillId="0" borderId="109" xfId="1" applyFont="1" applyBorder="1" applyAlignment="1">
      <alignment horizontal="center" vertical="center" wrapText="1"/>
    </xf>
    <xf numFmtId="0" fontId="2" fillId="0" borderId="213" xfId="1" applyFont="1" applyBorder="1" applyAlignment="1">
      <alignment horizontal="center" vertical="center" wrapText="1"/>
    </xf>
    <xf numFmtId="0" fontId="2" fillId="0" borderId="225" xfId="1" applyFont="1" applyBorder="1" applyAlignment="1">
      <alignment horizontal="center" vertical="center" wrapText="1"/>
    </xf>
    <xf numFmtId="0" fontId="2" fillId="0" borderId="226" xfId="1" applyFont="1" applyBorder="1" applyAlignment="1">
      <alignment horizontal="center" vertical="center" wrapText="1"/>
    </xf>
    <xf numFmtId="0" fontId="27" fillId="0" borderId="195" xfId="1" applyFont="1" applyBorder="1" applyAlignment="1">
      <alignment horizontal="center" vertical="center"/>
    </xf>
    <xf numFmtId="0" fontId="27" fillId="0" borderId="155" xfId="1" applyFont="1" applyBorder="1" applyAlignment="1">
      <alignment horizontal="center" vertical="center"/>
    </xf>
    <xf numFmtId="0" fontId="27" fillId="0" borderId="294" xfId="1" applyFont="1" applyBorder="1" applyAlignment="1">
      <alignment horizontal="center" vertical="center"/>
    </xf>
    <xf numFmtId="38" fontId="27" fillId="0" borderId="64" xfId="2" applyFont="1" applyBorder="1" applyAlignment="1">
      <alignment horizontal="center" vertical="center"/>
    </xf>
    <xf numFmtId="38" fontId="27" fillId="0" borderId="248" xfId="2" applyFont="1" applyBorder="1" applyAlignment="1">
      <alignment horizontal="center" vertical="center"/>
    </xf>
    <xf numFmtId="0" fontId="27" fillId="0" borderId="157" xfId="1" applyFont="1" applyBorder="1" applyAlignment="1">
      <alignment horizontal="center" vertical="center"/>
    </xf>
    <xf numFmtId="0" fontId="27" fillId="0" borderId="86" xfId="1" applyFont="1" applyBorder="1" applyAlignment="1">
      <alignment horizontal="center" vertical="center"/>
    </xf>
    <xf numFmtId="0" fontId="27" fillId="0" borderId="10" xfId="1" applyFont="1" applyBorder="1" applyAlignment="1">
      <alignment horizontal="center" vertical="center"/>
    </xf>
    <xf numFmtId="0" fontId="27" fillId="0" borderId="88" xfId="1" applyFont="1" applyBorder="1" applyAlignment="1">
      <alignment horizontal="center" vertical="center"/>
    </xf>
    <xf numFmtId="0" fontId="27" fillId="0" borderId="18" xfId="1" applyFont="1" applyBorder="1" applyAlignment="1">
      <alignment horizontal="center" vertical="center"/>
    </xf>
    <xf numFmtId="0" fontId="27" fillId="0" borderId="138" xfId="1" applyFont="1" applyBorder="1" applyAlignment="1">
      <alignment horizontal="center" vertical="center"/>
    </xf>
    <xf numFmtId="38" fontId="27" fillId="0" borderId="137" xfId="2" applyFont="1" applyFill="1" applyBorder="1" applyAlignment="1">
      <alignment horizontal="center" vertical="center"/>
    </xf>
    <xf numFmtId="38" fontId="27" fillId="0" borderId="138" xfId="2" applyFont="1" applyFill="1" applyBorder="1" applyAlignment="1">
      <alignment horizontal="center" vertical="center"/>
    </xf>
    <xf numFmtId="0" fontId="13" fillId="0" borderId="132" xfId="1" applyFont="1" applyBorder="1" applyAlignment="1">
      <alignment vertical="center" wrapText="1"/>
    </xf>
    <xf numFmtId="0" fontId="13" fillId="0" borderId="0" xfId="1" applyFont="1" applyBorder="1" applyAlignment="1">
      <alignment vertical="center" wrapText="1"/>
    </xf>
    <xf numFmtId="0" fontId="13" fillId="0" borderId="56" xfId="1" applyFont="1" applyBorder="1" applyAlignment="1">
      <alignment vertical="center" wrapText="1"/>
    </xf>
    <xf numFmtId="0" fontId="13" fillId="0" borderId="135" xfId="1" applyFont="1" applyBorder="1" applyAlignment="1">
      <alignment vertical="center" wrapText="1"/>
    </xf>
    <xf numFmtId="0" fontId="13" fillId="0" borderId="8" xfId="1" applyFont="1" applyBorder="1" applyAlignment="1">
      <alignment vertical="center" wrapText="1"/>
    </xf>
    <xf numFmtId="0" fontId="13" fillId="0" borderId="9" xfId="1" applyFont="1" applyBorder="1" applyAlignment="1">
      <alignment vertical="center" wrapText="1"/>
    </xf>
    <xf numFmtId="0" fontId="27" fillId="0" borderId="45" xfId="1" applyFont="1" applyBorder="1" applyAlignment="1">
      <alignment horizontal="center" vertical="center"/>
    </xf>
    <xf numFmtId="0" fontId="27" fillId="0" borderId="190" xfId="1" applyFont="1" applyBorder="1" applyAlignment="1">
      <alignment horizontal="center" vertical="center"/>
    </xf>
    <xf numFmtId="0" fontId="27" fillId="0" borderId="185" xfId="1" applyFont="1" applyBorder="1" applyAlignment="1">
      <alignment horizontal="center" vertical="center"/>
    </xf>
    <xf numFmtId="38" fontId="27" fillId="0" borderId="25" xfId="2" applyFont="1" applyFill="1" applyBorder="1" applyAlignment="1">
      <alignment horizontal="center" vertical="center"/>
    </xf>
    <xf numFmtId="38" fontId="27" fillId="0" borderId="168" xfId="2" applyFont="1" applyFill="1" applyBorder="1" applyAlignment="1">
      <alignment horizontal="center" vertical="center"/>
    </xf>
    <xf numFmtId="38" fontId="27" fillId="0" borderId="109" xfId="1" applyNumberFormat="1" applyFont="1" applyBorder="1" applyAlignment="1">
      <alignment horizontal="center" vertical="center"/>
    </xf>
    <xf numFmtId="0" fontId="27" fillId="0" borderId="131" xfId="1" applyFont="1" applyBorder="1" applyAlignment="1">
      <alignment horizontal="center" vertical="center"/>
    </xf>
    <xf numFmtId="0" fontId="27" fillId="0" borderId="142" xfId="1" applyFont="1" applyBorder="1" applyAlignment="1">
      <alignment horizontal="center" vertical="center"/>
    </xf>
    <xf numFmtId="0" fontId="27" fillId="0" borderId="143" xfId="1" applyFont="1" applyBorder="1" applyAlignment="1">
      <alignment horizontal="center" vertical="center"/>
    </xf>
    <xf numFmtId="38" fontId="27" fillId="0" borderId="286" xfId="2" applyFont="1" applyFill="1" applyBorder="1" applyAlignment="1">
      <alignment horizontal="center" vertical="center"/>
    </xf>
    <xf numFmtId="38" fontId="27" fillId="0" borderId="163" xfId="2" applyFont="1" applyFill="1" applyBorder="1" applyAlignment="1">
      <alignment horizontal="center" vertical="center"/>
    </xf>
    <xf numFmtId="0" fontId="27" fillId="0" borderId="190" xfId="1" applyFont="1" applyBorder="1" applyAlignment="1">
      <alignment horizontal="center" vertical="center" wrapText="1"/>
    </xf>
    <xf numFmtId="0" fontId="27" fillId="0" borderId="132" xfId="1" applyFont="1" applyBorder="1" applyAlignment="1">
      <alignment horizontal="center" vertical="center"/>
    </xf>
    <xf numFmtId="0" fontId="27" fillId="0" borderId="130" xfId="1" applyFont="1" applyBorder="1" applyAlignment="1">
      <alignment horizontal="center" vertical="center"/>
    </xf>
    <xf numFmtId="38" fontId="27" fillId="0" borderId="36" xfId="2" applyFont="1" applyFill="1" applyBorder="1" applyAlignment="1">
      <alignment horizontal="center" vertical="center"/>
    </xf>
    <xf numFmtId="38" fontId="27" fillId="0" borderId="210" xfId="2" applyFont="1" applyFill="1" applyBorder="1" applyAlignment="1">
      <alignment horizontal="center" vertical="center"/>
    </xf>
    <xf numFmtId="0" fontId="27" fillId="0" borderId="290" xfId="1" applyFont="1" applyBorder="1" applyAlignment="1">
      <alignment horizontal="center" vertical="center"/>
    </xf>
    <xf numFmtId="0" fontId="27" fillId="0" borderId="292" xfId="1" applyFont="1" applyBorder="1" applyAlignment="1">
      <alignment horizontal="center" vertical="center"/>
    </xf>
    <xf numFmtId="0" fontId="27" fillId="0" borderId="79" xfId="1" applyFont="1" applyBorder="1" applyAlignment="1">
      <alignment horizontal="center" vertical="center"/>
    </xf>
    <xf numFmtId="0" fontId="27" fillId="0" borderId="148" xfId="1" applyFont="1" applyBorder="1" applyAlignment="1">
      <alignment horizontal="center" vertical="center"/>
    </xf>
    <xf numFmtId="0" fontId="27" fillId="0" borderId="146" xfId="1" applyFont="1" applyBorder="1" applyAlignment="1">
      <alignment horizontal="center" vertical="center"/>
    </xf>
    <xf numFmtId="38" fontId="27" fillId="0" borderId="213" xfId="1" applyNumberFormat="1" applyFont="1" applyBorder="1" applyAlignment="1">
      <alignment horizontal="center" vertical="center"/>
    </xf>
    <xf numFmtId="38" fontId="27" fillId="0" borderId="146" xfId="1" applyNumberFormat="1" applyFont="1" applyBorder="1" applyAlignment="1">
      <alignment horizontal="center" vertical="center"/>
    </xf>
    <xf numFmtId="38" fontId="27" fillId="0" borderId="30" xfId="2" applyFont="1" applyFill="1" applyBorder="1" applyAlignment="1">
      <alignment horizontal="center" vertical="center"/>
    </xf>
    <xf numFmtId="38" fontId="27" fillId="0" borderId="176" xfId="2" applyFont="1" applyFill="1" applyBorder="1" applyAlignment="1">
      <alignment horizontal="center" vertical="center"/>
    </xf>
    <xf numFmtId="38" fontId="27" fillId="0" borderId="137" xfId="2" applyFont="1" applyFill="1" applyBorder="1" applyAlignment="1">
      <alignment horizontal="right" vertical="center"/>
    </xf>
    <xf numFmtId="38" fontId="27" fillId="0" borderId="138" xfId="2" applyFont="1" applyFill="1" applyBorder="1" applyAlignment="1">
      <alignment horizontal="right" vertical="center"/>
    </xf>
    <xf numFmtId="0" fontId="13" fillId="0" borderId="144" xfId="1" applyFont="1" applyBorder="1" applyAlignment="1">
      <alignment vertical="center" wrapText="1"/>
    </xf>
    <xf numFmtId="0" fontId="13" fillId="0" borderId="14" xfId="1" applyFont="1" applyBorder="1" applyAlignment="1">
      <alignment vertical="center" wrapText="1"/>
    </xf>
    <xf numFmtId="0" fontId="13" fillId="0" borderId="145" xfId="1" applyFont="1" applyBorder="1" applyAlignment="1">
      <alignment vertical="center" wrapText="1"/>
    </xf>
    <xf numFmtId="0" fontId="27" fillId="0" borderId="68" xfId="1" applyFont="1" applyBorder="1" applyAlignment="1">
      <alignment horizontal="center" vertical="center"/>
    </xf>
    <xf numFmtId="0" fontId="27" fillId="0" borderId="70" xfId="1" applyFont="1" applyBorder="1" applyAlignment="1">
      <alignment horizontal="center" vertical="center"/>
    </xf>
    <xf numFmtId="0" fontId="27" fillId="0" borderId="63" xfId="1" applyFont="1" applyBorder="1" applyAlignment="1">
      <alignment horizontal="center" vertical="center"/>
    </xf>
    <xf numFmtId="0" fontId="27" fillId="0" borderId="25" xfId="1" applyFont="1" applyBorder="1" applyAlignment="1">
      <alignment horizontal="center" vertical="center"/>
    </xf>
    <xf numFmtId="0" fontId="27" fillId="0" borderId="168" xfId="1" applyFont="1" applyBorder="1" applyAlignment="1">
      <alignment horizontal="center" vertical="center"/>
    </xf>
    <xf numFmtId="38" fontId="27" fillId="0" borderId="109" xfId="2" applyFont="1" applyFill="1" applyBorder="1" applyAlignment="1">
      <alignment horizontal="center" vertical="center"/>
    </xf>
    <xf numFmtId="38" fontId="27" fillId="0" borderId="131" xfId="2" applyFont="1" applyFill="1" applyBorder="1" applyAlignment="1">
      <alignment horizontal="center" vertical="center"/>
    </xf>
    <xf numFmtId="38" fontId="27" fillId="0" borderId="132" xfId="2" applyFont="1" applyFill="1" applyBorder="1" applyAlignment="1">
      <alignment horizontal="center" vertical="center"/>
    </xf>
    <xf numFmtId="38" fontId="27" fillId="0" borderId="130" xfId="2" applyFont="1" applyFill="1" applyBorder="1" applyAlignment="1">
      <alignment horizontal="center" vertical="center"/>
    </xf>
    <xf numFmtId="38" fontId="27" fillId="0" borderId="142" xfId="2" applyFont="1" applyFill="1" applyBorder="1" applyAlignment="1">
      <alignment horizontal="center" vertical="center"/>
    </xf>
    <xf numFmtId="38" fontId="27" fillId="0" borderId="143" xfId="2" applyFont="1" applyFill="1" applyBorder="1" applyAlignment="1">
      <alignment horizontal="center" vertical="center"/>
    </xf>
    <xf numFmtId="0" fontId="27" fillId="0" borderId="221" xfId="1" applyFont="1" applyBorder="1" applyAlignment="1">
      <alignment horizontal="center" vertical="center"/>
    </xf>
    <xf numFmtId="0" fontId="27" fillId="0" borderId="215" xfId="1" applyFont="1" applyBorder="1" applyAlignment="1">
      <alignment horizontal="center" vertical="center"/>
    </xf>
    <xf numFmtId="0" fontId="27" fillId="0" borderId="209" xfId="1" applyFont="1" applyBorder="1" applyAlignment="1">
      <alignment horizontal="center" vertical="center"/>
    </xf>
    <xf numFmtId="0" fontId="27" fillId="0" borderId="167" xfId="1" applyFont="1" applyBorder="1" applyAlignment="1">
      <alignment horizontal="center" vertical="center" wrapText="1"/>
    </xf>
    <xf numFmtId="0" fontId="27" fillId="0" borderId="288" xfId="1" applyFont="1" applyBorder="1" applyAlignment="1">
      <alignment horizontal="center" vertical="center"/>
    </xf>
    <xf numFmtId="0" fontId="27" fillId="0" borderId="182" xfId="1" applyFont="1" applyBorder="1" applyAlignment="1">
      <alignment horizontal="center" vertical="center"/>
    </xf>
    <xf numFmtId="0" fontId="27" fillId="0" borderId="287" xfId="1" applyFont="1" applyBorder="1" applyAlignment="1">
      <alignment horizontal="center" vertical="center"/>
    </xf>
    <xf numFmtId="0" fontId="27" fillId="0" borderId="289" xfId="1" applyFont="1" applyBorder="1" applyAlignment="1">
      <alignment horizontal="center" vertical="center"/>
    </xf>
    <xf numFmtId="0" fontId="27" fillId="0" borderId="283" xfId="1" applyFont="1" applyBorder="1" applyAlignment="1">
      <alignment horizontal="center" vertical="center"/>
    </xf>
    <xf numFmtId="0" fontId="27" fillId="0" borderId="284" xfId="1" applyFont="1" applyBorder="1" applyAlignment="1">
      <alignment horizontal="center" vertical="center"/>
    </xf>
    <xf numFmtId="0" fontId="27" fillId="0" borderId="183" xfId="1" applyFont="1" applyBorder="1" applyAlignment="1">
      <alignment horizontal="center" vertical="center"/>
    </xf>
    <xf numFmtId="0" fontId="27" fillId="0" borderId="196" xfId="1" applyFont="1" applyBorder="1" applyAlignment="1">
      <alignment horizontal="center" vertical="center"/>
    </xf>
    <xf numFmtId="0" fontId="27" fillId="7" borderId="200" xfId="1" applyFont="1" applyFill="1" applyBorder="1" applyAlignment="1">
      <alignment horizontal="center" vertical="center"/>
    </xf>
    <xf numFmtId="0" fontId="27" fillId="7" borderId="126" xfId="1" applyFont="1" applyFill="1" applyBorder="1" applyAlignment="1">
      <alignment horizontal="center" vertical="center"/>
    </xf>
    <xf numFmtId="0" fontId="27" fillId="7" borderId="184" xfId="1" applyFont="1" applyFill="1" applyBorder="1" applyAlignment="1">
      <alignment horizontal="center" vertical="center"/>
    </xf>
    <xf numFmtId="0" fontId="27" fillId="0" borderId="201" xfId="1" applyFont="1" applyBorder="1" applyAlignment="1">
      <alignment horizontal="center" vertical="center"/>
    </xf>
    <xf numFmtId="0" fontId="27" fillId="0" borderId="48" xfId="1" applyFont="1" applyBorder="1" applyAlignment="1">
      <alignment horizontal="center" vertical="center"/>
    </xf>
    <xf numFmtId="0" fontId="27" fillId="7" borderId="52" xfId="1" applyFont="1" applyFill="1" applyBorder="1" applyAlignment="1">
      <alignment horizontal="center" vertical="center"/>
    </xf>
    <xf numFmtId="0" fontId="27" fillId="7" borderId="202" xfId="1" applyFont="1" applyFill="1" applyBorder="1" applyAlignment="1">
      <alignment horizontal="center" vertical="center"/>
    </xf>
    <xf numFmtId="0" fontId="27" fillId="7" borderId="203" xfId="1" applyFont="1" applyFill="1" applyBorder="1" applyAlignment="1">
      <alignment horizontal="center" vertical="center"/>
    </xf>
    <xf numFmtId="0" fontId="27" fillId="0" borderId="205" xfId="1" applyFont="1" applyBorder="1" applyAlignment="1">
      <alignment horizontal="center" vertical="center"/>
    </xf>
    <xf numFmtId="0" fontId="27" fillId="0" borderId="206" xfId="1" applyFont="1" applyBorder="1" applyAlignment="1">
      <alignment horizontal="center" vertical="center"/>
    </xf>
    <xf numFmtId="0" fontId="27" fillId="0" borderId="207" xfId="1" applyFont="1" applyBorder="1" applyAlignment="1">
      <alignment horizontal="center" vertical="center"/>
    </xf>
    <xf numFmtId="0" fontId="27" fillId="0" borderId="208" xfId="1" applyFont="1" applyBorder="1" applyAlignment="1">
      <alignment horizontal="center" vertical="center"/>
    </xf>
    <xf numFmtId="0" fontId="27" fillId="0" borderId="199" xfId="1" applyFont="1" applyBorder="1" applyAlignment="1">
      <alignment horizontal="center" vertical="center"/>
    </xf>
    <xf numFmtId="0" fontId="27" fillId="0" borderId="69" xfId="1" applyFont="1" applyBorder="1" applyAlignment="1">
      <alignment horizontal="center" vertical="center"/>
    </xf>
    <xf numFmtId="0" fontId="27" fillId="0" borderId="47" xfId="1" applyFont="1" applyBorder="1" applyAlignment="1">
      <alignment horizontal="center" vertical="center"/>
    </xf>
    <xf numFmtId="0" fontId="27" fillId="0" borderId="66" xfId="1" applyFont="1" applyBorder="1" applyAlignment="1">
      <alignment horizontal="center" vertical="center"/>
    </xf>
    <xf numFmtId="38" fontId="27" fillId="0" borderId="173" xfId="2" applyFont="1" applyBorder="1" applyAlignment="1">
      <alignment horizontal="center" vertical="center"/>
    </xf>
    <xf numFmtId="38" fontId="27" fillId="0" borderId="168" xfId="2" applyFont="1" applyBorder="1" applyAlignment="1">
      <alignment horizontal="center" vertical="center"/>
    </xf>
    <xf numFmtId="0" fontId="13" fillId="0" borderId="173" xfId="1" applyFont="1" applyBorder="1" applyAlignment="1">
      <alignment vertical="center" shrinkToFit="1"/>
    </xf>
    <xf numFmtId="0" fontId="13" fillId="0" borderId="174" xfId="1" applyFont="1" applyBorder="1" applyAlignment="1">
      <alignment vertical="center" shrinkToFit="1"/>
    </xf>
    <xf numFmtId="0" fontId="13" fillId="0" borderId="26" xfId="1" applyFont="1" applyBorder="1" applyAlignment="1">
      <alignment vertical="center" shrinkToFit="1"/>
    </xf>
    <xf numFmtId="0" fontId="27" fillId="0" borderId="234" xfId="1" applyFont="1" applyBorder="1" applyAlignment="1">
      <alignment horizontal="center" vertical="center"/>
    </xf>
    <xf numFmtId="0" fontId="27" fillId="0" borderId="81" xfId="1" applyFont="1" applyBorder="1" applyAlignment="1">
      <alignment horizontal="center" vertical="center"/>
    </xf>
    <xf numFmtId="38" fontId="27" fillId="0" borderId="253" xfId="2" applyFont="1" applyBorder="1" applyAlignment="1">
      <alignment horizontal="center" vertical="center"/>
    </xf>
    <xf numFmtId="38" fontId="27" fillId="0" borderId="254" xfId="2" applyFont="1" applyBorder="1" applyAlignment="1">
      <alignment horizontal="center" vertical="center"/>
    </xf>
    <xf numFmtId="0" fontId="27" fillId="0" borderId="220" xfId="1" applyFont="1" applyBorder="1" applyAlignment="1">
      <alignment horizontal="center" vertical="center"/>
    </xf>
    <xf numFmtId="0" fontId="27" fillId="0" borderId="219" xfId="1" applyFont="1" applyBorder="1" applyAlignment="1">
      <alignment horizontal="center" vertical="center"/>
    </xf>
    <xf numFmtId="0" fontId="27" fillId="0" borderId="32" xfId="1" applyFont="1" applyBorder="1" applyAlignment="1">
      <alignment horizontal="center" vertical="center"/>
    </xf>
    <xf numFmtId="0" fontId="27" fillId="0" borderId="54" xfId="1" applyFont="1" applyBorder="1" applyAlignment="1">
      <alignment horizontal="center" vertical="center"/>
    </xf>
    <xf numFmtId="181" fontId="27" fillId="0" borderId="142" xfId="1" applyNumberFormat="1" applyFont="1" applyFill="1" applyBorder="1" applyAlignment="1">
      <alignment horizontal="center" vertical="center"/>
    </xf>
    <xf numFmtId="181" fontId="27" fillId="0" borderId="54" xfId="1" applyNumberFormat="1" applyFont="1" applyFill="1" applyBorder="1" applyAlignment="1">
      <alignment horizontal="center" vertical="center"/>
    </xf>
    <xf numFmtId="181" fontId="27" fillId="0" borderId="143" xfId="1" applyNumberFormat="1" applyFont="1" applyFill="1" applyBorder="1" applyAlignment="1">
      <alignment horizontal="center" vertical="center"/>
    </xf>
    <xf numFmtId="0" fontId="13" fillId="0" borderId="142" xfId="1" applyFont="1" applyBorder="1" applyAlignment="1">
      <alignment vertical="center" shrinkToFit="1"/>
    </xf>
    <xf numFmtId="0" fontId="13" fillId="0" borderId="54" xfId="1" applyFont="1" applyBorder="1" applyAlignment="1">
      <alignment vertical="center" shrinkToFit="1"/>
    </xf>
    <xf numFmtId="0" fontId="13" fillId="0" borderId="55" xfId="1" applyFont="1" applyBorder="1" applyAlignment="1">
      <alignment vertical="center" shrinkToFit="1"/>
    </xf>
    <xf numFmtId="0" fontId="27" fillId="0" borderId="166" xfId="1" applyFont="1" applyBorder="1" applyAlignment="1">
      <alignment horizontal="center" vertical="center" wrapText="1"/>
    </xf>
    <xf numFmtId="0" fontId="27" fillId="0" borderId="162" xfId="1" applyFont="1" applyBorder="1" applyAlignment="1">
      <alignment horizontal="center" vertical="center"/>
    </xf>
    <xf numFmtId="0" fontId="27" fillId="0" borderId="167" xfId="1" applyFont="1" applyBorder="1" applyAlignment="1">
      <alignment horizontal="center" vertical="center"/>
    </xf>
    <xf numFmtId="0" fontId="27" fillId="0" borderId="175" xfId="1" applyFont="1" applyBorder="1" applyAlignment="1">
      <alignment horizontal="center" vertical="center"/>
    </xf>
    <xf numFmtId="180" fontId="27" fillId="0" borderId="172" xfId="2" applyNumberFormat="1" applyFont="1" applyBorder="1" applyAlignment="1">
      <alignment horizontal="center" vertical="center"/>
    </xf>
    <xf numFmtId="180" fontId="27" fillId="0" borderId="179" xfId="2" applyNumberFormat="1" applyFont="1" applyBorder="1" applyAlignment="1">
      <alignment horizontal="center" vertical="center"/>
    </xf>
    <xf numFmtId="176" fontId="27" fillId="0" borderId="172" xfId="1" applyNumberFormat="1" applyFont="1" applyBorder="1" applyAlignment="1">
      <alignment horizontal="center" vertical="center"/>
    </xf>
    <xf numFmtId="176" fontId="27" fillId="0" borderId="179" xfId="1" applyNumberFormat="1" applyFont="1" applyBorder="1" applyAlignment="1">
      <alignment horizontal="center" vertical="center"/>
    </xf>
    <xf numFmtId="180" fontId="27" fillId="0" borderId="193" xfId="2" applyNumberFormat="1" applyFont="1" applyBorder="1" applyAlignment="1">
      <alignment horizontal="center" vertical="center"/>
    </xf>
    <xf numFmtId="180" fontId="27" fillId="0" borderId="94" xfId="2" applyNumberFormat="1" applyFont="1" applyBorder="1" applyAlignment="1">
      <alignment horizontal="center" vertical="center"/>
    </xf>
    <xf numFmtId="180" fontId="27" fillId="0" borderId="194" xfId="2" applyNumberFormat="1" applyFont="1" applyBorder="1" applyAlignment="1">
      <alignment horizontal="center" vertical="center"/>
    </xf>
    <xf numFmtId="180" fontId="27" fillId="0" borderId="62" xfId="2" applyNumberFormat="1" applyFont="1" applyBorder="1" applyAlignment="1">
      <alignment horizontal="center" vertical="center"/>
    </xf>
    <xf numFmtId="180" fontId="27" fillId="0" borderId="61" xfId="2" applyNumberFormat="1" applyFont="1" applyBorder="1" applyAlignment="1">
      <alignment horizontal="center" vertical="center"/>
    </xf>
    <xf numFmtId="0" fontId="27" fillId="0" borderId="40" xfId="1" applyFont="1" applyBorder="1" applyAlignment="1">
      <alignment horizontal="center" vertical="center"/>
    </xf>
    <xf numFmtId="180" fontId="27" fillId="0" borderId="100" xfId="2" applyNumberFormat="1" applyFont="1" applyBorder="1" applyAlignment="1">
      <alignment horizontal="center" vertical="center"/>
    </xf>
    <xf numFmtId="38" fontId="27" fillId="0" borderId="283" xfId="2" applyFont="1" applyBorder="1" applyAlignment="1">
      <alignment horizontal="center" vertical="center"/>
    </xf>
    <xf numFmtId="38" fontId="27" fillId="0" borderId="284" xfId="2" applyFont="1" applyBorder="1" applyAlignment="1">
      <alignment horizontal="center" vertical="center"/>
    </xf>
    <xf numFmtId="0" fontId="13" fillId="0" borderId="110" xfId="1" applyFont="1" applyBorder="1" applyAlignment="1">
      <alignment vertical="center" shrinkToFit="1"/>
    </xf>
    <xf numFmtId="0" fontId="13" fillId="0" borderId="42" xfId="1" applyFont="1" applyBorder="1" applyAlignment="1">
      <alignment vertical="center" shrinkToFit="1"/>
    </xf>
    <xf numFmtId="0" fontId="13" fillId="0" borderId="39" xfId="1" applyFont="1" applyBorder="1" applyAlignment="1">
      <alignment vertical="center" shrinkToFit="1"/>
    </xf>
    <xf numFmtId="38" fontId="27" fillId="0" borderId="45" xfId="2" applyFont="1" applyBorder="1" applyAlignment="1">
      <alignment horizontal="center" vertical="center"/>
    </xf>
    <xf numFmtId="38" fontId="27" fillId="0" borderId="84" xfId="2" applyFont="1" applyBorder="1" applyAlignment="1">
      <alignment horizontal="center" vertical="center"/>
    </xf>
    <xf numFmtId="0" fontId="27" fillId="0" borderId="40" xfId="1" applyFont="1" applyBorder="1" applyAlignment="1">
      <alignment horizontal="center" vertical="center" wrapText="1"/>
    </xf>
    <xf numFmtId="176" fontId="27" fillId="0" borderId="191" xfId="1" applyNumberFormat="1" applyFont="1" applyBorder="1" applyAlignment="1">
      <alignment horizontal="center" vertical="center"/>
    </xf>
    <xf numFmtId="176" fontId="27" fillId="0" borderId="142" xfId="1" applyNumberFormat="1" applyFont="1" applyBorder="1" applyAlignment="1">
      <alignment horizontal="center" vertical="center"/>
    </xf>
    <xf numFmtId="38" fontId="27" fillId="0" borderId="40" xfId="2" applyFont="1" applyBorder="1" applyAlignment="1">
      <alignment horizontal="center" vertical="center"/>
    </xf>
    <xf numFmtId="181" fontId="27" fillId="0" borderId="110" xfId="1" applyNumberFormat="1" applyFont="1" applyFill="1" applyBorder="1" applyAlignment="1">
      <alignment horizontal="center" vertical="center"/>
    </xf>
    <xf numFmtId="181" fontId="27" fillId="0" borderId="42" xfId="1" applyNumberFormat="1" applyFont="1" applyFill="1" applyBorder="1" applyAlignment="1">
      <alignment horizontal="center" vertical="center"/>
    </xf>
    <xf numFmtId="181" fontId="27" fillId="0" borderId="108" xfId="1" applyNumberFormat="1" applyFont="1" applyFill="1" applyBorder="1" applyAlignment="1">
      <alignment horizontal="center" vertical="center"/>
    </xf>
    <xf numFmtId="181" fontId="27" fillId="11" borderId="110" xfId="1" applyNumberFormat="1" applyFont="1" applyFill="1" applyBorder="1" applyAlignment="1">
      <alignment horizontal="center" vertical="center"/>
    </xf>
    <xf numFmtId="181" fontId="27" fillId="11" borderId="42" xfId="1" applyNumberFormat="1" applyFont="1" applyFill="1" applyBorder="1" applyAlignment="1">
      <alignment horizontal="center" vertical="center"/>
    </xf>
    <xf numFmtId="181" fontId="27" fillId="11" borderId="108" xfId="1" applyNumberFormat="1" applyFont="1" applyFill="1" applyBorder="1" applyAlignment="1">
      <alignment horizontal="center" vertical="center"/>
    </xf>
    <xf numFmtId="0" fontId="27" fillId="0" borderId="188" xfId="1" applyFont="1" applyBorder="1" applyAlignment="1">
      <alignment horizontal="center" vertical="center"/>
    </xf>
    <xf numFmtId="176" fontId="27" fillId="5" borderId="131" xfId="1" applyNumberFormat="1" applyFont="1" applyFill="1" applyBorder="1" applyAlignment="1">
      <alignment horizontal="center" vertical="center"/>
    </xf>
    <xf numFmtId="176" fontId="27" fillId="5" borderId="130" xfId="1" applyNumberFormat="1" applyFont="1" applyFill="1" applyBorder="1" applyAlignment="1">
      <alignment horizontal="center" vertical="center"/>
    </xf>
    <xf numFmtId="180" fontId="27" fillId="0" borderId="101" xfId="2" applyNumberFormat="1" applyFont="1" applyBorder="1" applyAlignment="1">
      <alignment horizontal="center" vertical="center"/>
    </xf>
    <xf numFmtId="0" fontId="27" fillId="0" borderId="44" xfId="1" applyFont="1" applyBorder="1" applyAlignment="1">
      <alignment horizontal="center" vertical="center"/>
    </xf>
    <xf numFmtId="0" fontId="27" fillId="0" borderId="42" xfId="1" applyFont="1" applyBorder="1" applyAlignment="1">
      <alignment horizontal="center" vertical="center"/>
    </xf>
    <xf numFmtId="0" fontId="27" fillId="0" borderId="108" xfId="1" applyFont="1" applyBorder="1" applyAlignment="1">
      <alignment horizontal="center" vertical="center"/>
    </xf>
    <xf numFmtId="0" fontId="13" fillId="0" borderId="160" xfId="1" applyFont="1" applyBorder="1" applyAlignment="1">
      <alignment vertical="center" shrinkToFit="1"/>
    </xf>
    <xf numFmtId="0" fontId="13" fillId="0" borderId="158" xfId="1" applyFont="1" applyBorder="1" applyAlignment="1">
      <alignment vertical="center" shrinkToFit="1"/>
    </xf>
    <xf numFmtId="0" fontId="13" fillId="0" borderId="237" xfId="1" applyFont="1" applyBorder="1" applyAlignment="1">
      <alignment vertical="center" shrinkToFit="1"/>
    </xf>
    <xf numFmtId="0" fontId="27" fillId="5" borderId="110" xfId="1" applyFont="1" applyFill="1" applyBorder="1" applyAlignment="1">
      <alignment horizontal="center" vertical="center"/>
    </xf>
    <xf numFmtId="0" fontId="27" fillId="5" borderId="42" xfId="1" applyFont="1" applyFill="1" applyBorder="1" applyAlignment="1">
      <alignment horizontal="center" vertical="center"/>
    </xf>
    <xf numFmtId="0" fontId="27" fillId="5" borderId="108" xfId="1" applyFont="1" applyFill="1" applyBorder="1" applyAlignment="1">
      <alignment horizontal="center" vertical="center"/>
    </xf>
    <xf numFmtId="0" fontId="27" fillId="7" borderId="110" xfId="1" applyFont="1" applyFill="1" applyBorder="1" applyAlignment="1">
      <alignment horizontal="center" vertical="center"/>
    </xf>
    <xf numFmtId="0" fontId="27" fillId="7" borderId="42" xfId="1" applyFont="1" applyFill="1" applyBorder="1" applyAlignment="1">
      <alignment horizontal="center" vertical="center"/>
    </xf>
    <xf numFmtId="0" fontId="27" fillId="7" borderId="108" xfId="1" applyFont="1" applyFill="1" applyBorder="1" applyAlignment="1">
      <alignment horizontal="center" vertical="center"/>
    </xf>
    <xf numFmtId="0" fontId="23" fillId="0" borderId="164" xfId="1" applyFont="1" applyBorder="1" applyAlignment="1">
      <alignment vertical="center"/>
    </xf>
    <xf numFmtId="0" fontId="23" fillId="0" borderId="165" xfId="1" applyFont="1" applyBorder="1" applyAlignment="1">
      <alignment vertical="center"/>
    </xf>
    <xf numFmtId="0" fontId="23" fillId="0" borderId="247" xfId="1" applyFont="1" applyBorder="1" applyAlignment="1">
      <alignment vertical="center"/>
    </xf>
    <xf numFmtId="0" fontId="27" fillId="8" borderId="137" xfId="1" applyFont="1" applyFill="1" applyBorder="1" applyAlignment="1">
      <alignment horizontal="center" vertical="center"/>
    </xf>
    <xf numFmtId="0" fontId="27" fillId="8" borderId="18" xfId="1" applyFont="1" applyFill="1" applyBorder="1" applyAlignment="1">
      <alignment horizontal="center" vertical="center"/>
    </xf>
    <xf numFmtId="0" fontId="27" fillId="8" borderId="138" xfId="1" applyFont="1" applyFill="1" applyBorder="1" applyAlignment="1">
      <alignment horizontal="center" vertical="center"/>
    </xf>
    <xf numFmtId="0" fontId="27" fillId="8" borderId="144" xfId="1" applyFont="1" applyFill="1" applyBorder="1" applyAlignment="1">
      <alignment horizontal="center" vertical="center"/>
    </xf>
    <xf numFmtId="0" fontId="27" fillId="8" borderId="161" xfId="1" applyFont="1" applyFill="1" applyBorder="1" applyAlignment="1">
      <alignment horizontal="center" vertical="center"/>
    </xf>
    <xf numFmtId="0" fontId="27" fillId="8" borderId="135" xfId="1" applyFont="1" applyFill="1" applyBorder="1" applyAlignment="1">
      <alignment horizontal="center" vertical="center"/>
    </xf>
    <xf numFmtId="0" fontId="27" fillId="8" borderId="134" xfId="1" applyFont="1" applyFill="1" applyBorder="1" applyAlignment="1">
      <alignment horizontal="center" vertical="center"/>
    </xf>
    <xf numFmtId="0" fontId="27" fillId="7" borderId="137" xfId="1" applyFont="1" applyFill="1" applyBorder="1" applyAlignment="1">
      <alignment horizontal="center" vertical="center"/>
    </xf>
    <xf numFmtId="0" fontId="27" fillId="7" borderId="18" xfId="1" applyFont="1" applyFill="1" applyBorder="1" applyAlignment="1">
      <alignment horizontal="center" vertical="center"/>
    </xf>
    <xf numFmtId="0" fontId="27" fillId="7" borderId="138" xfId="1" applyFont="1" applyFill="1" applyBorder="1" applyAlignment="1">
      <alignment horizontal="center"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156" xfId="1" applyFont="1" applyBorder="1" applyAlignment="1">
      <alignment horizontal="center" vertical="center"/>
    </xf>
    <xf numFmtId="0" fontId="27" fillId="0" borderId="20" xfId="1" applyFont="1" applyBorder="1" applyAlignment="1">
      <alignment horizontal="center" vertical="center"/>
    </xf>
    <xf numFmtId="0" fontId="27" fillId="0" borderId="0" xfId="1" applyFont="1" applyBorder="1" applyAlignment="1">
      <alignment horizontal="center" vertical="center"/>
    </xf>
    <xf numFmtId="0" fontId="27" fillId="0" borderId="7" xfId="1" applyFont="1" applyBorder="1" applyAlignment="1">
      <alignment horizontal="center" vertical="center"/>
    </xf>
    <xf numFmtId="0" fontId="27" fillId="0" borderId="8" xfId="1" applyFont="1" applyBorder="1" applyAlignment="1">
      <alignment horizontal="center" vertical="center"/>
    </xf>
    <xf numFmtId="0" fontId="27" fillId="0" borderId="134" xfId="1" applyFont="1" applyBorder="1" applyAlignment="1">
      <alignment horizontal="center" vertical="center"/>
    </xf>
    <xf numFmtId="0" fontId="27" fillId="9" borderId="207" xfId="1" applyFont="1" applyFill="1" applyBorder="1" applyAlignment="1">
      <alignment horizontal="center" vertical="center"/>
    </xf>
    <xf numFmtId="0" fontId="27" fillId="9" borderId="205" xfId="1" applyFont="1" applyFill="1" applyBorder="1" applyAlignment="1">
      <alignment horizontal="center" vertical="center"/>
    </xf>
    <xf numFmtId="0" fontId="27" fillId="9" borderId="206" xfId="1" applyFont="1" applyFill="1" applyBorder="1" applyAlignment="1">
      <alignment horizontal="center" vertical="center"/>
    </xf>
    <xf numFmtId="0" fontId="27" fillId="8" borderId="207" xfId="1" applyFont="1" applyFill="1" applyBorder="1" applyAlignment="1">
      <alignment horizontal="center" vertical="center"/>
    </xf>
    <xf numFmtId="0" fontId="27" fillId="8" borderId="205" xfId="1" applyFont="1" applyFill="1" applyBorder="1" applyAlignment="1">
      <alignment horizontal="center" vertical="center"/>
    </xf>
    <xf numFmtId="0" fontId="27" fillId="8" borderId="206" xfId="1" applyFont="1" applyFill="1" applyBorder="1" applyAlignment="1">
      <alignment horizontal="center" vertical="center"/>
    </xf>
    <xf numFmtId="0" fontId="27" fillId="0" borderId="242" xfId="1" applyFont="1" applyBorder="1" applyAlignment="1">
      <alignment horizontal="center" vertical="center"/>
    </xf>
    <xf numFmtId="0" fontId="27" fillId="0" borderId="245" xfId="1" applyFont="1" applyBorder="1" applyAlignment="1">
      <alignment horizontal="center" vertical="center"/>
    </xf>
    <xf numFmtId="0" fontId="27" fillId="0" borderId="246" xfId="1" applyFont="1" applyBorder="1" applyAlignment="1">
      <alignment horizontal="center" vertical="center"/>
    </xf>
    <xf numFmtId="0" fontId="27" fillId="0" borderId="227" xfId="1" applyFont="1" applyBorder="1" applyAlignment="1">
      <alignment horizontal="center" vertical="center"/>
    </xf>
    <xf numFmtId="0" fontId="27" fillId="0" borderId="225" xfId="1" applyFont="1" applyBorder="1" applyAlignment="1">
      <alignment horizontal="center" vertical="center"/>
    </xf>
    <xf numFmtId="0" fontId="27" fillId="0" borderId="226" xfId="1" applyFont="1" applyBorder="1" applyAlignment="1">
      <alignment horizontal="center" vertical="center"/>
    </xf>
    <xf numFmtId="0" fontId="27" fillId="9" borderId="137" xfId="1" applyFont="1" applyFill="1" applyBorder="1" applyAlignment="1">
      <alignment horizontal="center" vertical="center"/>
    </xf>
    <xf numFmtId="0" fontId="27" fillId="9" borderId="18" xfId="1" applyFont="1" applyFill="1" applyBorder="1" applyAlignment="1">
      <alignment horizontal="center" vertical="center"/>
    </xf>
    <xf numFmtId="0" fontId="27" fillId="9" borderId="138" xfId="1" applyFont="1" applyFill="1" applyBorder="1" applyAlignment="1">
      <alignment horizontal="center" vertical="center"/>
    </xf>
    <xf numFmtId="0" fontId="27" fillId="9" borderId="243" xfId="1" applyFont="1" applyFill="1" applyBorder="1" applyAlignment="1">
      <alignment horizontal="center" vertical="center"/>
    </xf>
    <xf numFmtId="0" fontId="27" fillId="9" borderId="89" xfId="1" applyFont="1" applyFill="1" applyBorder="1" applyAlignment="1">
      <alignment horizontal="center" vertical="center"/>
    </xf>
    <xf numFmtId="0" fontId="27" fillId="9" borderId="244" xfId="1" applyFont="1" applyFill="1" applyBorder="1" applyAlignment="1">
      <alignment horizontal="center" vertical="center"/>
    </xf>
    <xf numFmtId="0" fontId="27" fillId="9" borderId="144" xfId="1" applyFont="1" applyFill="1" applyBorder="1" applyAlignment="1">
      <alignment horizontal="center" vertical="center"/>
    </xf>
    <xf numFmtId="0" fontId="27" fillId="9" borderId="161" xfId="1" applyFont="1" applyFill="1" applyBorder="1" applyAlignment="1">
      <alignment horizontal="center" vertical="center"/>
    </xf>
    <xf numFmtId="0" fontId="27" fillId="9" borderId="135" xfId="1" applyFont="1" applyFill="1" applyBorder="1" applyAlignment="1">
      <alignment horizontal="center" vertical="center"/>
    </xf>
    <xf numFmtId="0" fontId="27" fillId="9" borderId="134" xfId="1" applyFont="1" applyFill="1" applyBorder="1" applyAlignment="1">
      <alignment horizontal="center" vertical="center"/>
    </xf>
    <xf numFmtId="0" fontId="27" fillId="9" borderId="96" xfId="1" applyFont="1" applyFill="1" applyBorder="1" applyAlignment="1">
      <alignment horizontal="center" vertical="center"/>
    </xf>
    <xf numFmtId="0" fontId="27" fillId="9" borderId="45" xfId="1" applyFont="1" applyFill="1" applyBorder="1" applyAlignment="1">
      <alignment horizontal="center" vertical="center"/>
    </xf>
    <xf numFmtId="0" fontId="27" fillId="8" borderId="45" xfId="1" applyFont="1" applyFill="1" applyBorder="1" applyAlignment="1">
      <alignment horizontal="center" vertical="center"/>
    </xf>
    <xf numFmtId="0" fontId="27" fillId="8" borderId="95" xfId="1" applyFont="1" applyFill="1" applyBorder="1" applyAlignment="1">
      <alignment horizontal="center" vertical="center"/>
    </xf>
    <xf numFmtId="0" fontId="27" fillId="9" borderId="42" xfId="1" applyFont="1" applyFill="1" applyBorder="1" applyAlignment="1">
      <alignment horizontal="center" vertical="center" shrinkToFit="1"/>
    </xf>
    <xf numFmtId="0" fontId="27" fillId="8" borderId="46" xfId="1" applyFont="1" applyFill="1" applyBorder="1" applyAlignment="1">
      <alignment horizontal="center" vertical="center" shrinkToFit="1"/>
    </xf>
    <xf numFmtId="0" fontId="27" fillId="8" borderId="108" xfId="1" applyFont="1" applyFill="1" applyBorder="1" applyAlignment="1">
      <alignment horizontal="center" vertical="center" shrinkToFit="1"/>
    </xf>
    <xf numFmtId="0" fontId="27" fillId="9" borderId="110" xfId="1" applyFont="1" applyFill="1" applyBorder="1" applyAlignment="1">
      <alignment horizontal="center" vertical="center" shrinkToFit="1"/>
    </xf>
    <xf numFmtId="0" fontId="27" fillId="0" borderId="132" xfId="1" applyFont="1" applyBorder="1" applyAlignment="1">
      <alignment horizontal="center" vertical="center" wrapText="1"/>
    </xf>
    <xf numFmtId="0" fontId="27" fillId="0" borderId="21" xfId="1" applyFont="1" applyBorder="1" applyAlignment="1">
      <alignment horizontal="center" vertical="center" wrapText="1"/>
    </xf>
    <xf numFmtId="0" fontId="27" fillId="0" borderId="142" xfId="1" applyFont="1" applyBorder="1" applyAlignment="1">
      <alignment horizontal="center" vertical="center" wrapText="1"/>
    </xf>
    <xf numFmtId="0" fontId="27" fillId="0" borderId="61" xfId="1" applyFont="1" applyBorder="1" applyAlignment="1">
      <alignment horizontal="center" vertical="center" wrapText="1"/>
    </xf>
    <xf numFmtId="0" fontId="27" fillId="0" borderId="70" xfId="1" applyFont="1" applyBorder="1" applyAlignment="1">
      <alignment horizontal="center" vertical="center" wrapText="1" shrinkToFit="1"/>
    </xf>
    <xf numFmtId="0" fontId="27" fillId="0" borderId="130" xfId="1" applyFont="1" applyBorder="1" applyAlignment="1">
      <alignment horizontal="center" vertical="center" wrapText="1" shrinkToFit="1"/>
    </xf>
    <xf numFmtId="0" fontId="27" fillId="0" borderId="63" xfId="1" applyFont="1" applyBorder="1" applyAlignment="1">
      <alignment horizontal="center" vertical="center" wrapText="1" shrinkToFit="1"/>
    </xf>
    <xf numFmtId="0" fontId="27" fillId="0" borderId="143" xfId="1" applyFont="1" applyBorder="1" applyAlignment="1">
      <alignment horizontal="center" vertical="center" wrapText="1" shrinkToFit="1"/>
    </xf>
    <xf numFmtId="0" fontId="27" fillId="7" borderId="46" xfId="1" applyFont="1" applyFill="1" applyBorder="1" applyAlignment="1">
      <alignment horizontal="center" vertical="center"/>
    </xf>
    <xf numFmtId="0" fontId="27" fillId="7" borderId="41" xfId="1" applyFont="1" applyFill="1" applyBorder="1" applyAlignment="1">
      <alignment horizontal="center" vertical="center"/>
    </xf>
    <xf numFmtId="0" fontId="27" fillId="0" borderId="128" xfId="1" applyFont="1" applyBorder="1" applyAlignment="1">
      <alignment horizontal="center" vertical="center"/>
    </xf>
    <xf numFmtId="0" fontId="27" fillId="0" borderId="125" xfId="1" applyFont="1" applyBorder="1" applyAlignment="1">
      <alignment horizontal="center" vertical="center"/>
    </xf>
    <xf numFmtId="0" fontId="27" fillId="0" borderId="126" xfId="1" applyFont="1" applyBorder="1" applyAlignment="1">
      <alignment horizontal="center" vertical="center"/>
    </xf>
    <xf numFmtId="0" fontId="27" fillId="0" borderId="127" xfId="1" applyFont="1" applyBorder="1" applyAlignment="1">
      <alignment horizontal="center" vertical="center"/>
    </xf>
    <xf numFmtId="0" fontId="27" fillId="0" borderId="3" xfId="1" applyFont="1" applyBorder="1" applyAlignment="1">
      <alignment horizontal="center" vertical="center"/>
    </xf>
    <xf numFmtId="0" fontId="27" fillId="0" borderId="56" xfId="1" applyFont="1" applyBorder="1" applyAlignment="1">
      <alignment horizontal="center" vertical="center"/>
    </xf>
    <xf numFmtId="0" fontId="27" fillId="0" borderId="135" xfId="1" applyFont="1" applyBorder="1" applyAlignment="1">
      <alignment horizontal="center" vertical="center"/>
    </xf>
    <xf numFmtId="0" fontId="27" fillId="0" borderId="9" xfId="1" applyFont="1" applyBorder="1" applyAlignment="1">
      <alignment horizontal="center" vertical="center"/>
    </xf>
    <xf numFmtId="0" fontId="27" fillId="0" borderId="96" xfId="1" applyFont="1" applyBorder="1" applyAlignment="1">
      <alignment horizontal="center" vertical="center"/>
    </xf>
    <xf numFmtId="0" fontId="27" fillId="0" borderId="110" xfId="1" applyFont="1" applyBorder="1" applyAlignment="1">
      <alignment horizontal="center" vertical="center" wrapText="1"/>
    </xf>
    <xf numFmtId="0" fontId="27" fillId="0" borderId="42" xfId="1" applyFont="1" applyBorder="1" applyAlignment="1">
      <alignment horizontal="center" vertical="center" wrapText="1"/>
    </xf>
    <xf numFmtId="0" fontId="27" fillId="0" borderId="108" xfId="1" applyFont="1" applyBorder="1" applyAlignment="1">
      <alignment horizontal="center" vertical="center" wrapText="1"/>
    </xf>
    <xf numFmtId="0" fontId="27" fillId="9" borderId="98" xfId="1" applyFont="1" applyFill="1" applyBorder="1" applyAlignment="1">
      <alignment horizontal="center" vertical="center" wrapText="1"/>
    </xf>
    <xf numFmtId="0" fontId="27" fillId="9" borderId="94" xfId="1" applyFont="1" applyFill="1" applyBorder="1" applyAlignment="1">
      <alignment horizontal="center" vertical="center" wrapText="1"/>
    </xf>
    <xf numFmtId="0" fontId="27" fillId="8" borderId="99" xfId="1" applyFont="1" applyFill="1" applyBorder="1" applyAlignment="1">
      <alignment horizontal="center" vertical="center" wrapText="1"/>
    </xf>
    <xf numFmtId="0" fontId="27" fillId="8" borderId="97" xfId="1" applyFont="1" applyFill="1" applyBorder="1" applyAlignment="1">
      <alignment horizontal="center" vertical="center" wrapText="1"/>
    </xf>
    <xf numFmtId="0" fontId="27" fillId="0" borderId="109" xfId="1" applyFont="1" applyBorder="1" applyAlignment="1">
      <alignment horizontal="center" vertical="center" wrapText="1"/>
    </xf>
    <xf numFmtId="0" fontId="27" fillId="0" borderId="131" xfId="1" applyFont="1" applyBorder="1" applyAlignment="1">
      <alignment horizontal="center" vertical="center" wrapText="1"/>
    </xf>
    <xf numFmtId="0" fontId="27" fillId="0" borderId="143" xfId="1" applyFont="1" applyBorder="1" applyAlignment="1">
      <alignment horizontal="center" vertical="center" wrapText="1"/>
    </xf>
    <xf numFmtId="0" fontId="27" fillId="9" borderId="61" xfId="1" applyFont="1" applyFill="1" applyBorder="1" applyAlignment="1">
      <alignment horizontal="center" vertical="center"/>
    </xf>
    <xf numFmtId="0" fontId="27" fillId="9" borderId="62" xfId="1" applyFont="1" applyFill="1" applyBorder="1" applyAlignment="1">
      <alignment horizontal="center" vertical="center"/>
    </xf>
    <xf numFmtId="0" fontId="27" fillId="8" borderId="62" xfId="1" applyFont="1" applyFill="1" applyBorder="1" applyAlignment="1">
      <alignment horizontal="center" vertical="center"/>
    </xf>
    <xf numFmtId="0" fontId="27" fillId="8" borderId="97" xfId="1" applyFont="1" applyFill="1" applyBorder="1" applyAlignment="1">
      <alignment horizontal="center" vertical="center"/>
    </xf>
    <xf numFmtId="0" fontId="2" fillId="0" borderId="0" xfId="1" applyFont="1" applyAlignment="1">
      <alignment horizontal="left" vertical="center" shrinkToFit="1"/>
    </xf>
    <xf numFmtId="0" fontId="2" fillId="0" borderId="46" xfId="1" applyFont="1" applyBorder="1" applyAlignment="1">
      <alignment horizontal="center" vertical="center"/>
    </xf>
    <xf numFmtId="0" fontId="2" fillId="0" borderId="41" xfId="1" applyFont="1" applyBorder="1" applyAlignment="1">
      <alignment horizontal="center" vertical="center"/>
    </xf>
    <xf numFmtId="0" fontId="5" fillId="0" borderId="99" xfId="1" applyFont="1" applyBorder="1" applyAlignment="1">
      <alignment horizontal="center" vertical="center" wrapText="1"/>
    </xf>
    <xf numFmtId="0" fontId="5" fillId="0" borderId="102" xfId="1" applyFont="1" applyBorder="1" applyAlignment="1">
      <alignment horizontal="center" vertical="center"/>
    </xf>
    <xf numFmtId="0" fontId="5" fillId="0" borderId="107" xfId="1" applyFont="1" applyBorder="1" applyAlignment="1">
      <alignment horizontal="center" vertical="center"/>
    </xf>
    <xf numFmtId="0" fontId="5" fillId="0" borderId="109" xfId="1" applyFont="1" applyBorder="1" applyAlignment="1">
      <alignment horizontal="center" vertical="center"/>
    </xf>
    <xf numFmtId="0" fontId="5" fillId="0" borderId="38" xfId="1" applyFont="1" applyBorder="1" applyAlignment="1">
      <alignment horizontal="center" vertical="center"/>
    </xf>
    <xf numFmtId="0" fontId="5" fillId="0" borderId="131" xfId="1" applyFont="1" applyBorder="1" applyAlignment="1">
      <alignment horizontal="center" vertical="center"/>
    </xf>
    <xf numFmtId="0" fontId="5" fillId="0" borderId="142" xfId="1" applyFont="1" applyBorder="1" applyAlignment="1">
      <alignment horizontal="center" vertical="center"/>
    </xf>
    <xf numFmtId="0" fontId="5" fillId="0" borderId="54" xfId="1" applyFont="1" applyBorder="1" applyAlignment="1">
      <alignment horizontal="center" vertical="center"/>
    </xf>
    <xf numFmtId="0" fontId="5" fillId="0" borderId="143" xfId="1" applyFont="1" applyBorder="1" applyAlignment="1">
      <alignment horizontal="center" vertical="center"/>
    </xf>
    <xf numFmtId="0" fontId="5" fillId="0" borderId="110" xfId="1" applyFont="1" applyBorder="1" applyAlignment="1">
      <alignment horizontal="center" vertical="center"/>
    </xf>
    <xf numFmtId="0" fontId="5" fillId="0" borderId="42" xfId="1" applyFont="1" applyBorder="1" applyAlignment="1">
      <alignment horizontal="center" vertical="center"/>
    </xf>
    <xf numFmtId="0" fontId="5" fillId="0" borderId="41" xfId="1" applyFont="1" applyBorder="1" applyAlignment="1">
      <alignment horizontal="center" vertical="center"/>
    </xf>
    <xf numFmtId="0" fontId="5" fillId="0" borderId="46" xfId="1" applyFont="1" applyBorder="1" applyAlignment="1">
      <alignment horizontal="center" vertical="center"/>
    </xf>
    <xf numFmtId="0" fontId="0" fillId="0" borderId="45" xfId="0" applyBorder="1" applyAlignment="1">
      <alignment horizontal="center" vertical="center" wrapText="1"/>
    </xf>
    <xf numFmtId="38" fontId="0" fillId="0" borderId="10" xfId="2" applyFont="1" applyBorder="1" applyAlignment="1">
      <alignment horizontal="center" vertical="center"/>
    </xf>
  </cellXfs>
  <cellStyles count="15">
    <cellStyle name="パーセント 2" xfId="4"/>
    <cellStyle name="パーセント 3" xfId="13"/>
    <cellStyle name="桁区切り" xfId="14" builtinId="6"/>
    <cellStyle name="桁区切り 2" xfId="2"/>
    <cellStyle name="桁区切り 2 2" xfId="12"/>
    <cellStyle name="桁区切り 3" xfId="7"/>
    <cellStyle name="桁区切り 4" xfId="9"/>
    <cellStyle name="標準" xfId="0" builtinId="0"/>
    <cellStyle name="標準 2" xfId="1"/>
    <cellStyle name="標準 2 2" xfId="11"/>
    <cellStyle name="標準 3" xfId="5"/>
    <cellStyle name="標準 3 2" xfId="10"/>
    <cellStyle name="標準 4" xfId="6"/>
    <cellStyle name="標準 5" xfId="8"/>
    <cellStyle name="未定義" xfId="3"/>
  </cellStyles>
  <dxfs count="2">
    <dxf>
      <font>
        <condense val="0"/>
        <extend val="0"/>
        <color indexed="22"/>
      </font>
    </dxf>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16</xdr:row>
      <xdr:rowOff>0</xdr:rowOff>
    </xdr:from>
    <xdr:to>
      <xdr:col>3</xdr:col>
      <xdr:colOff>0</xdr:colOff>
      <xdr:row>16</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18</xdr:row>
      <xdr:rowOff>0</xdr:rowOff>
    </xdr:from>
    <xdr:to>
      <xdr:col>3</xdr:col>
      <xdr:colOff>0</xdr:colOff>
      <xdr:row>20</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0"/>
  <sheetViews>
    <sheetView tabSelected="1" view="pageBreakPreview" zoomScaleNormal="100" zoomScaleSheetLayoutView="100" workbookViewId="0"/>
  </sheetViews>
  <sheetFormatPr defaultColWidth="2.625" defaultRowHeight="13.5"/>
  <cols>
    <col min="1" max="31" width="2.625" style="188" customWidth="1"/>
    <col min="32" max="32" width="0.25" style="188" customWidth="1"/>
    <col min="33" max="33" width="2.625" style="188" customWidth="1"/>
    <col min="34" max="40" width="10.625" style="188" customWidth="1"/>
    <col min="41" max="16384" width="2.625" style="188"/>
  </cols>
  <sheetData>
    <row r="1" spans="1:79" s="195" customFormat="1" ht="21" customHeight="1">
      <c r="AE1" s="185" t="s">
        <v>48</v>
      </c>
      <c r="AF1" s="198"/>
      <c r="AG1" s="710" t="s">
        <v>216</v>
      </c>
      <c r="AH1" s="197"/>
      <c r="AI1" s="197"/>
      <c r="AJ1" s="197"/>
      <c r="AK1" s="197"/>
      <c r="AL1" s="197"/>
      <c r="AM1" s="197"/>
      <c r="AN1" s="197"/>
      <c r="AO1" s="197"/>
      <c r="AP1" s="197"/>
    </row>
    <row r="2" spans="1:79" s="195" customFormat="1" ht="21" customHeight="1">
      <c r="W2" s="711" t="s">
        <v>215</v>
      </c>
      <c r="X2" s="711"/>
      <c r="Y2" s="711"/>
      <c r="Z2" s="711"/>
      <c r="AA2" s="711"/>
      <c r="AB2" s="711"/>
      <c r="AC2" s="711"/>
      <c r="AD2" s="711"/>
      <c r="AE2" s="711"/>
      <c r="AF2" s="198"/>
      <c r="AG2" s="710"/>
      <c r="AH2" s="197"/>
      <c r="AI2" s="197"/>
      <c r="AJ2" s="197"/>
      <c r="AK2" s="197"/>
      <c r="AL2" s="197"/>
      <c r="AM2" s="197"/>
      <c r="AN2" s="197"/>
      <c r="AO2" s="197"/>
      <c r="AP2" s="197"/>
    </row>
    <row r="3" spans="1:79" s="195" customFormat="1" ht="21" customHeight="1">
      <c r="Y3" s="207"/>
      <c r="Z3" s="207"/>
      <c r="AA3" s="207"/>
      <c r="AB3" s="207"/>
      <c r="AC3" s="207"/>
      <c r="AD3" s="207"/>
      <c r="AE3" s="207"/>
      <c r="AF3" s="198"/>
      <c r="AG3" s="710"/>
      <c r="AH3" s="197"/>
      <c r="AI3" s="197"/>
      <c r="AJ3" s="197"/>
      <c r="AK3" s="197"/>
      <c r="AL3" s="197"/>
      <c r="AM3" s="197"/>
      <c r="AN3" s="197"/>
      <c r="AO3" s="197"/>
      <c r="AP3" s="197"/>
    </row>
    <row r="4" spans="1:79" s="195" customFormat="1" ht="21" customHeight="1">
      <c r="B4" s="709" t="s">
        <v>393</v>
      </c>
      <c r="C4" s="709"/>
      <c r="D4" s="709"/>
      <c r="E4" s="709"/>
      <c r="F4" s="709"/>
      <c r="G4" s="709"/>
      <c r="H4" s="709"/>
      <c r="I4" s="709"/>
      <c r="J4" s="709"/>
      <c r="Y4" s="207"/>
      <c r="Z4" s="207"/>
      <c r="AA4" s="207"/>
      <c r="AB4" s="207"/>
      <c r="AC4" s="207"/>
      <c r="AD4" s="207"/>
      <c r="AE4" s="207"/>
      <c r="AF4" s="198"/>
      <c r="AG4" s="710"/>
      <c r="AH4" s="197"/>
      <c r="AI4" s="197"/>
      <c r="AJ4" s="197"/>
      <c r="AK4" s="197"/>
      <c r="AL4" s="197"/>
      <c r="AM4" s="197"/>
      <c r="AN4" s="197"/>
      <c r="AO4" s="197"/>
      <c r="AP4" s="197"/>
    </row>
    <row r="5" spans="1:79" s="195" customFormat="1" ht="21" customHeight="1">
      <c r="Y5" s="207"/>
      <c r="Z5" s="207"/>
      <c r="AA5" s="207"/>
      <c r="AB5" s="207"/>
      <c r="AC5" s="207"/>
      <c r="AD5" s="207"/>
      <c r="AE5" s="207"/>
      <c r="AF5" s="198"/>
      <c r="AG5" s="710"/>
      <c r="AH5" s="197"/>
      <c r="AI5" s="197"/>
      <c r="AJ5" s="197"/>
      <c r="AK5" s="197"/>
      <c r="AL5" s="197"/>
      <c r="AM5" s="197"/>
      <c r="AN5" s="197"/>
      <c r="AO5" s="197"/>
      <c r="AP5" s="197"/>
    </row>
    <row r="6" spans="1:79" s="195" customFormat="1" ht="21" customHeight="1">
      <c r="Q6" s="209" t="s">
        <v>211</v>
      </c>
      <c r="S6" s="209"/>
      <c r="T6" s="209"/>
      <c r="U6" s="209"/>
      <c r="V6" s="209"/>
      <c r="W6" s="209"/>
      <c r="X6" s="209"/>
      <c r="Y6" s="208"/>
      <c r="Z6" s="208"/>
      <c r="AA6" s="208"/>
      <c r="AB6" s="208"/>
      <c r="AC6" s="208"/>
      <c r="AD6" s="208"/>
      <c r="AE6" s="207"/>
      <c r="AF6" s="198"/>
      <c r="AG6" s="710"/>
      <c r="AH6" s="197"/>
      <c r="AI6" s="197"/>
      <c r="AJ6" s="197"/>
      <c r="AK6" s="197"/>
      <c r="AL6" s="197"/>
      <c r="AM6" s="197"/>
      <c r="AN6" s="197"/>
      <c r="AO6" s="197"/>
      <c r="AP6" s="197"/>
    </row>
    <row r="7" spans="1:79" s="195" customFormat="1" ht="21" customHeight="1">
      <c r="Q7" s="209" t="s">
        <v>212</v>
      </c>
      <c r="S7" s="209"/>
      <c r="T7" s="209"/>
      <c r="U7" s="209"/>
      <c r="V7" s="209"/>
      <c r="W7" s="209"/>
      <c r="X7" s="209"/>
      <c r="Y7" s="208"/>
      <c r="Z7" s="208"/>
      <c r="AA7" s="208"/>
      <c r="AB7" s="208"/>
      <c r="AC7" s="208"/>
      <c r="AD7" s="208"/>
      <c r="AE7" s="207"/>
      <c r="AF7" s="198"/>
      <c r="AG7" s="710"/>
      <c r="AH7" s="197"/>
      <c r="AI7" s="197"/>
      <c r="AJ7" s="197"/>
      <c r="AK7" s="197"/>
      <c r="AL7" s="197"/>
      <c r="AM7" s="197"/>
      <c r="AN7" s="197"/>
      <c r="AO7" s="197"/>
      <c r="AP7" s="197"/>
    </row>
    <row r="8" spans="1:79" s="195" customFormat="1" ht="21" customHeight="1">
      <c r="Q8" s="209" t="s">
        <v>214</v>
      </c>
      <c r="S8" s="209"/>
      <c r="T8" s="209"/>
      <c r="U8" s="209"/>
      <c r="V8" s="209"/>
      <c r="W8" s="209"/>
      <c r="X8" s="209"/>
      <c r="Y8" s="208"/>
      <c r="Z8" s="208"/>
      <c r="AA8" s="208"/>
      <c r="AB8" s="208"/>
      <c r="AC8" s="208"/>
      <c r="AD8" s="208"/>
      <c r="AE8" s="207"/>
      <c r="AF8" s="198"/>
      <c r="AG8" s="710"/>
      <c r="AH8" s="197"/>
      <c r="AI8" s="197"/>
      <c r="AJ8" s="197"/>
      <c r="AK8" s="197"/>
      <c r="AL8" s="197"/>
      <c r="AM8" s="197"/>
      <c r="AN8" s="197"/>
      <c r="AO8" s="197"/>
      <c r="AP8" s="197"/>
    </row>
    <row r="9" spans="1:79" s="195" customFormat="1" ht="21" customHeight="1">
      <c r="Y9" s="207"/>
      <c r="Z9" s="207"/>
      <c r="AA9" s="207"/>
      <c r="AB9" s="207"/>
      <c r="AC9" s="207"/>
      <c r="AD9" s="207"/>
      <c r="AE9" s="207"/>
      <c r="AF9" s="198"/>
      <c r="AG9" s="710"/>
      <c r="AH9" s="197"/>
      <c r="AI9" s="197"/>
      <c r="AJ9" s="197"/>
      <c r="AK9" s="197"/>
      <c r="AL9" s="197"/>
      <c r="AM9" s="197"/>
      <c r="AN9" s="197"/>
      <c r="AO9" s="197"/>
      <c r="AP9" s="197"/>
    </row>
    <row r="10" spans="1:79" s="195" customFormat="1" ht="21" customHeight="1">
      <c r="Y10" s="207"/>
      <c r="Z10" s="207"/>
      <c r="AA10" s="207"/>
      <c r="AB10" s="207"/>
      <c r="AC10" s="207"/>
      <c r="AD10" s="207"/>
      <c r="AE10" s="207"/>
      <c r="AF10" s="198"/>
      <c r="AG10" s="710"/>
      <c r="AH10" s="197"/>
      <c r="AI10" s="197"/>
      <c r="AJ10" s="197"/>
      <c r="AK10" s="197"/>
      <c r="AL10" s="197"/>
      <c r="AM10" s="197"/>
      <c r="AN10" s="197"/>
      <c r="AO10" s="197"/>
      <c r="AP10" s="197"/>
    </row>
    <row r="11" spans="1:79" s="195" customFormat="1" ht="21" customHeight="1">
      <c r="Y11" s="207"/>
      <c r="Z11" s="207"/>
      <c r="AA11" s="207"/>
      <c r="AB11" s="207"/>
      <c r="AC11" s="207"/>
      <c r="AD11" s="207"/>
      <c r="AE11" s="207"/>
      <c r="AF11" s="198"/>
      <c r="AG11" s="710"/>
      <c r="AH11" s="197"/>
      <c r="AI11" s="197"/>
      <c r="AJ11" s="197"/>
      <c r="AK11" s="197"/>
      <c r="AL11" s="197"/>
      <c r="AM11" s="197"/>
      <c r="AN11" s="197"/>
      <c r="AO11" s="197"/>
      <c r="AP11" s="197"/>
    </row>
    <row r="12" spans="1:79" s="195" customFormat="1" ht="21" customHeight="1">
      <c r="A12" s="712" t="s">
        <v>221</v>
      </c>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198"/>
      <c r="AG12" s="710"/>
      <c r="AH12" s="197"/>
      <c r="AI12" s="197"/>
      <c r="AJ12" s="197"/>
      <c r="AK12" s="197"/>
      <c r="AL12" s="197"/>
      <c r="AM12" s="197"/>
      <c r="AN12" s="197"/>
      <c r="AO12" s="197"/>
      <c r="AP12" s="197"/>
      <c r="CA12" s="196"/>
    </row>
    <row r="13" spans="1:79" s="195" customFormat="1" ht="21" customHeight="1">
      <c r="AF13" s="198"/>
      <c r="AG13" s="710"/>
      <c r="AH13" s="197"/>
      <c r="AI13" s="197"/>
      <c r="AJ13" s="197"/>
      <c r="AK13" s="197"/>
      <c r="AL13" s="197"/>
      <c r="AM13" s="197"/>
      <c r="AN13" s="197"/>
      <c r="AO13" s="197"/>
      <c r="AP13" s="197"/>
      <c r="CA13" s="196"/>
    </row>
    <row r="14" spans="1:79" s="195" customFormat="1" ht="21" customHeight="1">
      <c r="AF14" s="198"/>
      <c r="AG14" s="710"/>
      <c r="AH14" s="197"/>
      <c r="AI14" s="197"/>
      <c r="AJ14" s="197"/>
      <c r="AK14" s="197"/>
      <c r="AL14" s="197"/>
      <c r="AM14" s="197"/>
      <c r="AN14" s="197"/>
      <c r="AO14" s="197"/>
      <c r="AP14" s="197"/>
      <c r="CA14" s="196"/>
    </row>
    <row r="15" spans="1:79" s="195" customFormat="1" ht="21" customHeight="1">
      <c r="AF15" s="198"/>
      <c r="AG15" s="710"/>
      <c r="AH15" s="197"/>
      <c r="AI15" s="197"/>
      <c r="AJ15" s="197"/>
      <c r="AK15" s="197"/>
      <c r="AL15" s="197"/>
      <c r="AM15" s="197"/>
      <c r="AN15" s="197"/>
      <c r="AO15" s="197"/>
      <c r="AP15" s="197"/>
      <c r="CA15" s="196"/>
    </row>
    <row r="16" spans="1:79" ht="21.75" customHeight="1">
      <c r="B16" s="713" t="s">
        <v>394</v>
      </c>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713"/>
      <c r="AF16" s="205"/>
      <c r="AG16" s="710"/>
      <c r="AH16" s="189"/>
      <c r="AI16" s="189"/>
      <c r="AJ16" s="189"/>
      <c r="AK16" s="189"/>
      <c r="AL16" s="189"/>
      <c r="AM16" s="189"/>
      <c r="AN16" s="189"/>
      <c r="AO16" s="189"/>
      <c r="AP16" s="189"/>
      <c r="CA16" s="204"/>
    </row>
    <row r="17" spans="1:79" ht="21.75" customHeight="1">
      <c r="A17" s="190"/>
      <c r="B17" s="713"/>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c r="AD17" s="713"/>
      <c r="AE17" s="190"/>
      <c r="AF17" s="205"/>
      <c r="AG17" s="710"/>
      <c r="AH17" s="189"/>
      <c r="AI17" s="189"/>
      <c r="AJ17" s="189"/>
      <c r="AK17" s="189"/>
      <c r="AL17" s="189"/>
      <c r="AM17" s="189"/>
      <c r="AN17" s="189"/>
      <c r="AO17" s="189"/>
      <c r="AP17" s="189"/>
      <c r="CA17" s="204"/>
    </row>
    <row r="18" spans="1:79" ht="21.75" customHeight="1">
      <c r="A18" s="206"/>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206"/>
      <c r="AF18" s="205"/>
      <c r="AG18" s="710"/>
      <c r="AH18" s="189"/>
      <c r="AI18" s="189"/>
      <c r="AJ18" s="189"/>
      <c r="AK18" s="189"/>
      <c r="AL18" s="189"/>
      <c r="AM18" s="189"/>
      <c r="AN18" s="189"/>
      <c r="AO18" s="189"/>
      <c r="AP18" s="189"/>
      <c r="CA18" s="204"/>
    </row>
    <row r="19" spans="1:79" ht="21.75" customHeight="1">
      <c r="A19" s="206"/>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206"/>
      <c r="AF19" s="205"/>
      <c r="AG19" s="710"/>
      <c r="AH19" s="189"/>
      <c r="AI19" s="189"/>
      <c r="AJ19" s="189"/>
      <c r="AK19" s="189"/>
      <c r="AL19" s="189"/>
      <c r="AM19" s="189"/>
      <c r="AN19" s="189"/>
      <c r="AO19" s="189"/>
      <c r="AP19" s="189"/>
      <c r="CA19" s="204"/>
    </row>
    <row r="20" spans="1:79" ht="21.75" customHeight="1">
      <c r="A20" s="714"/>
      <c r="B20" s="714"/>
      <c r="C20" s="714"/>
      <c r="D20" s="714"/>
      <c r="E20" s="714"/>
      <c r="F20" s="714"/>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205"/>
      <c r="AG20" s="710"/>
      <c r="AH20" s="189"/>
      <c r="AI20" s="189"/>
      <c r="AJ20" s="189"/>
      <c r="AK20" s="189"/>
      <c r="AL20" s="189"/>
      <c r="AM20" s="189"/>
      <c r="AN20" s="189"/>
      <c r="AO20" s="189"/>
      <c r="AP20" s="189"/>
      <c r="CA20" s="204"/>
    </row>
    <row r="21" spans="1:79" ht="21.75" customHeight="1">
      <c r="A21" s="206"/>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206"/>
      <c r="AF21" s="205"/>
      <c r="AG21" s="710"/>
      <c r="AH21" s="189"/>
      <c r="AI21" s="189"/>
      <c r="AJ21" s="189"/>
      <c r="AK21" s="189"/>
      <c r="AL21" s="189"/>
      <c r="AM21" s="189"/>
      <c r="AN21" s="189"/>
      <c r="AO21" s="189"/>
      <c r="AP21" s="189"/>
      <c r="CA21" s="204"/>
    </row>
    <row r="22" spans="1:79" ht="21.75" customHeight="1">
      <c r="A22" s="206"/>
      <c r="B22" s="190"/>
      <c r="C22" s="708" t="s">
        <v>213</v>
      </c>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c r="AB22" s="708"/>
      <c r="AC22" s="708"/>
      <c r="AD22" s="190"/>
      <c r="AE22" s="206"/>
      <c r="AF22" s="205"/>
      <c r="AG22" s="710"/>
      <c r="AH22" s="189"/>
      <c r="AI22" s="189"/>
      <c r="AJ22" s="189"/>
      <c r="AK22" s="189"/>
      <c r="AL22" s="189"/>
      <c r="AM22" s="189"/>
      <c r="AN22" s="189"/>
      <c r="AO22" s="189"/>
      <c r="AP22" s="189"/>
      <c r="CA22" s="204"/>
    </row>
    <row r="23" spans="1:79" ht="24.75" customHeight="1">
      <c r="A23" s="206"/>
      <c r="B23" s="190"/>
      <c r="C23" s="707" t="s">
        <v>212</v>
      </c>
      <c r="D23" s="707"/>
      <c r="E23" s="707"/>
      <c r="F23" s="707"/>
      <c r="G23" s="707"/>
      <c r="H23" s="707"/>
      <c r="I23" s="707"/>
      <c r="J23" s="707"/>
      <c r="K23" s="707"/>
      <c r="L23" s="707"/>
      <c r="M23" s="707"/>
      <c r="N23" s="707"/>
      <c r="O23" s="707"/>
      <c r="P23" s="707"/>
      <c r="Q23" s="707"/>
      <c r="R23" s="707"/>
      <c r="S23" s="707"/>
      <c r="T23" s="707"/>
      <c r="U23" s="707"/>
      <c r="V23" s="707"/>
      <c r="W23" s="707"/>
      <c r="X23" s="707"/>
      <c r="Y23" s="707"/>
      <c r="Z23" s="707"/>
      <c r="AA23" s="707"/>
      <c r="AB23" s="707"/>
      <c r="AC23" s="707"/>
      <c r="AD23" s="190"/>
      <c r="AE23" s="206"/>
      <c r="AF23" s="205"/>
      <c r="AG23" s="710"/>
      <c r="AH23" s="189"/>
      <c r="AI23" s="189"/>
      <c r="AJ23" s="189"/>
      <c r="AK23" s="189"/>
      <c r="AL23" s="189"/>
      <c r="AM23" s="189"/>
      <c r="AN23" s="189"/>
      <c r="AO23" s="189"/>
      <c r="AP23" s="189"/>
      <c r="CA23" s="204"/>
    </row>
    <row r="24" spans="1:79" ht="24.75" customHeight="1">
      <c r="A24" s="206"/>
      <c r="B24" s="190"/>
      <c r="C24" s="707" t="s">
        <v>211</v>
      </c>
      <c r="D24" s="707"/>
      <c r="E24" s="707"/>
      <c r="F24" s="707"/>
      <c r="G24" s="707"/>
      <c r="H24" s="707"/>
      <c r="I24" s="707"/>
      <c r="J24" s="707"/>
      <c r="K24" s="707"/>
      <c r="L24" s="707"/>
      <c r="M24" s="707"/>
      <c r="N24" s="707"/>
      <c r="O24" s="707"/>
      <c r="P24" s="707"/>
      <c r="Q24" s="707"/>
      <c r="R24" s="707"/>
      <c r="S24" s="707"/>
      <c r="T24" s="707"/>
      <c r="U24" s="707"/>
      <c r="V24" s="707"/>
      <c r="W24" s="707"/>
      <c r="X24" s="707"/>
      <c r="Y24" s="707"/>
      <c r="Z24" s="707"/>
      <c r="AA24" s="707"/>
      <c r="AB24" s="707"/>
      <c r="AC24" s="707"/>
      <c r="AD24" s="190"/>
      <c r="AE24" s="206"/>
      <c r="AF24" s="205"/>
      <c r="AG24" s="710"/>
      <c r="AH24" s="189"/>
      <c r="AI24" s="189"/>
      <c r="AJ24" s="189"/>
      <c r="AK24" s="189"/>
      <c r="AL24" s="189"/>
      <c r="AM24" s="189"/>
      <c r="AN24" s="189"/>
      <c r="AO24" s="189"/>
      <c r="AP24" s="189"/>
      <c r="CA24" s="204"/>
    </row>
    <row r="25" spans="1:79" ht="24.75" customHeight="1">
      <c r="A25" s="206"/>
      <c r="B25" s="190"/>
      <c r="C25" s="707" t="s">
        <v>210</v>
      </c>
      <c r="D25" s="707"/>
      <c r="E25" s="707"/>
      <c r="F25" s="707"/>
      <c r="G25" s="707"/>
      <c r="H25" s="707"/>
      <c r="I25" s="707"/>
      <c r="J25" s="707"/>
      <c r="K25" s="707"/>
      <c r="L25" s="707"/>
      <c r="M25" s="707"/>
      <c r="N25" s="707"/>
      <c r="O25" s="707"/>
      <c r="P25" s="707"/>
      <c r="Q25" s="707"/>
      <c r="R25" s="707"/>
      <c r="S25" s="707"/>
      <c r="T25" s="707"/>
      <c r="U25" s="707"/>
      <c r="V25" s="707"/>
      <c r="W25" s="707"/>
      <c r="X25" s="707"/>
      <c r="Y25" s="707"/>
      <c r="Z25" s="707"/>
      <c r="AA25" s="707"/>
      <c r="AB25" s="707"/>
      <c r="AC25" s="707"/>
      <c r="AD25" s="190"/>
      <c r="AE25" s="206"/>
      <c r="AF25" s="205"/>
      <c r="AG25" s="710"/>
      <c r="AH25" s="189"/>
      <c r="AI25" s="189"/>
      <c r="AJ25" s="189"/>
      <c r="AK25" s="189"/>
      <c r="AL25" s="189"/>
      <c r="AM25" s="189"/>
      <c r="AN25" s="189"/>
      <c r="AO25" s="189"/>
      <c r="AP25" s="189"/>
      <c r="CA25" s="204"/>
    </row>
    <row r="26" spans="1:79" ht="24.75" customHeight="1">
      <c r="A26" s="206"/>
      <c r="B26" s="190"/>
      <c r="C26" s="707" t="s">
        <v>209</v>
      </c>
      <c r="D26" s="707"/>
      <c r="E26" s="707"/>
      <c r="F26" s="707"/>
      <c r="G26" s="707"/>
      <c r="H26" s="707"/>
      <c r="I26" s="707"/>
      <c r="J26" s="707"/>
      <c r="K26" s="707"/>
      <c r="L26" s="707"/>
      <c r="M26" s="707"/>
      <c r="N26" s="707"/>
      <c r="O26" s="707"/>
      <c r="P26" s="707"/>
      <c r="Q26" s="707"/>
      <c r="R26" s="707"/>
      <c r="S26" s="707"/>
      <c r="T26" s="707"/>
      <c r="U26" s="707"/>
      <c r="V26" s="707"/>
      <c r="W26" s="707"/>
      <c r="X26" s="707"/>
      <c r="Y26" s="707"/>
      <c r="Z26" s="707"/>
      <c r="AA26" s="707"/>
      <c r="AB26" s="707"/>
      <c r="AC26" s="707"/>
      <c r="AD26" s="190"/>
      <c r="AE26" s="206"/>
      <c r="AF26" s="205"/>
      <c r="AG26" s="710"/>
      <c r="AH26" s="189"/>
      <c r="AI26" s="189"/>
      <c r="AJ26" s="189"/>
      <c r="AK26" s="189"/>
      <c r="AL26" s="189"/>
      <c r="AM26" s="189"/>
      <c r="AN26" s="189"/>
      <c r="AO26" s="189"/>
      <c r="AP26" s="189"/>
      <c r="CA26" s="204"/>
    </row>
    <row r="27" spans="1:79" ht="24.75" customHeight="1">
      <c r="A27" s="206"/>
      <c r="B27" s="190"/>
      <c r="C27" s="707" t="s">
        <v>208</v>
      </c>
      <c r="D27" s="707"/>
      <c r="E27" s="707"/>
      <c r="F27" s="707"/>
      <c r="G27" s="707"/>
      <c r="H27" s="707"/>
      <c r="I27" s="707"/>
      <c r="J27" s="707"/>
      <c r="K27" s="707"/>
      <c r="L27" s="707"/>
      <c r="M27" s="707"/>
      <c r="N27" s="707"/>
      <c r="O27" s="707"/>
      <c r="P27" s="707"/>
      <c r="Q27" s="707"/>
      <c r="R27" s="707"/>
      <c r="S27" s="707"/>
      <c r="T27" s="707"/>
      <c r="U27" s="707"/>
      <c r="V27" s="707"/>
      <c r="W27" s="707"/>
      <c r="X27" s="707"/>
      <c r="Y27" s="707"/>
      <c r="Z27" s="707"/>
      <c r="AA27" s="707"/>
      <c r="AB27" s="707"/>
      <c r="AC27" s="707"/>
      <c r="AD27" s="190"/>
      <c r="AE27" s="206"/>
      <c r="AF27" s="205"/>
      <c r="AG27" s="710"/>
      <c r="AH27" s="189"/>
      <c r="AI27" s="189"/>
      <c r="AJ27" s="189"/>
      <c r="AK27" s="189"/>
      <c r="AL27" s="189"/>
      <c r="AM27" s="189"/>
      <c r="AN27" s="189"/>
      <c r="AO27" s="189"/>
      <c r="AP27" s="189"/>
      <c r="CA27" s="204"/>
    </row>
    <row r="28" spans="1:79" ht="24.75" customHeight="1">
      <c r="A28" s="206"/>
      <c r="B28" s="190"/>
      <c r="C28" s="707" t="s">
        <v>207</v>
      </c>
      <c r="D28" s="707"/>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190"/>
      <c r="AE28" s="206"/>
      <c r="AF28" s="205"/>
      <c r="AG28" s="710"/>
      <c r="AH28" s="189"/>
      <c r="AI28" s="189"/>
      <c r="AJ28" s="189"/>
      <c r="AK28" s="189"/>
      <c r="AL28" s="189"/>
      <c r="AM28" s="189"/>
      <c r="AN28" s="189"/>
      <c r="AO28" s="189"/>
      <c r="AP28" s="189"/>
      <c r="CA28" s="204"/>
    </row>
    <row r="29" spans="1:79" ht="24.75" customHeight="1">
      <c r="A29" s="206"/>
      <c r="B29" s="190"/>
      <c r="C29" s="707" t="s">
        <v>206</v>
      </c>
      <c r="D29" s="707"/>
      <c r="E29" s="707"/>
      <c r="F29" s="707"/>
      <c r="G29" s="707"/>
      <c r="H29" s="707"/>
      <c r="I29" s="707"/>
      <c r="J29" s="707"/>
      <c r="K29" s="707"/>
      <c r="L29" s="707"/>
      <c r="M29" s="707"/>
      <c r="N29" s="707"/>
      <c r="O29" s="707"/>
      <c r="P29" s="707"/>
      <c r="Q29" s="707"/>
      <c r="R29" s="707"/>
      <c r="S29" s="707"/>
      <c r="T29" s="707"/>
      <c r="U29" s="707"/>
      <c r="V29" s="707"/>
      <c r="W29" s="707"/>
      <c r="X29" s="707"/>
      <c r="Y29" s="707"/>
      <c r="Z29" s="707"/>
      <c r="AA29" s="707"/>
      <c r="AB29" s="707"/>
      <c r="AC29" s="707"/>
      <c r="AD29" s="190"/>
      <c r="AE29" s="206"/>
      <c r="AF29" s="205"/>
      <c r="AG29" s="710"/>
      <c r="AH29" s="189"/>
      <c r="AI29" s="189"/>
      <c r="AJ29" s="189"/>
      <c r="AK29" s="189"/>
      <c r="AL29" s="189"/>
      <c r="AM29" s="189"/>
      <c r="AN29" s="189"/>
      <c r="AO29" s="189"/>
      <c r="AP29" s="189"/>
      <c r="CA29" s="204"/>
    </row>
    <row r="30" spans="1:79" ht="24.75" customHeight="1">
      <c r="A30" s="206"/>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206"/>
      <c r="AF30" s="205"/>
      <c r="AG30" s="710"/>
      <c r="AH30" s="189"/>
      <c r="AI30" s="189"/>
      <c r="AJ30" s="189"/>
      <c r="AK30" s="189"/>
      <c r="AL30" s="189"/>
      <c r="AM30" s="189"/>
      <c r="AN30" s="189"/>
      <c r="AO30" s="189"/>
      <c r="AP30" s="189"/>
      <c r="CA30" s="204"/>
    </row>
    <row r="31" spans="1:79" ht="21.75" customHeight="1">
      <c r="A31" s="206"/>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206"/>
      <c r="AF31" s="205"/>
      <c r="AG31" s="710"/>
      <c r="AH31" s="189"/>
      <c r="AI31" s="189"/>
      <c r="AJ31" s="189"/>
      <c r="AK31" s="189"/>
      <c r="AL31" s="189"/>
      <c r="AM31" s="189"/>
      <c r="AN31" s="189"/>
      <c r="AO31" s="189"/>
      <c r="AP31" s="189"/>
      <c r="CA31" s="204"/>
    </row>
    <row r="32" spans="1:79" s="199" customFormat="1" ht="17.25" customHeight="1">
      <c r="A32" s="199" t="s">
        <v>205</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2"/>
      <c r="AG32" s="710"/>
      <c r="AH32" s="201"/>
      <c r="AI32" s="201"/>
      <c r="AJ32" s="201"/>
      <c r="AK32" s="201"/>
      <c r="AL32" s="201"/>
      <c r="AM32" s="201"/>
      <c r="AN32" s="201"/>
      <c r="AO32" s="201"/>
      <c r="AP32" s="201"/>
      <c r="CA32" s="200"/>
    </row>
    <row r="33" spans="1:79" s="199" customFormat="1" ht="17.25" customHeight="1">
      <c r="B33" s="199" t="s">
        <v>381</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2"/>
      <c r="AG33" s="710"/>
      <c r="AH33" s="201"/>
      <c r="AI33" s="201"/>
      <c r="AJ33" s="201"/>
      <c r="AK33" s="201"/>
      <c r="AL33" s="201"/>
      <c r="AM33" s="201"/>
      <c r="AN33" s="201"/>
      <c r="AO33" s="201"/>
      <c r="AP33" s="201"/>
      <c r="CA33" s="200"/>
    </row>
    <row r="34" spans="1:79" s="199" customFormat="1" ht="17.25" customHeight="1">
      <c r="A34" s="199" t="s">
        <v>382</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2"/>
      <c r="AG34" s="710"/>
      <c r="AH34" s="201"/>
      <c r="AI34" s="201"/>
      <c r="AJ34" s="201"/>
      <c r="AK34" s="201"/>
      <c r="AL34" s="201"/>
      <c r="AM34" s="201"/>
      <c r="AN34" s="201"/>
      <c r="AO34" s="201"/>
      <c r="AP34" s="201"/>
      <c r="CA34" s="200"/>
    </row>
    <row r="35" spans="1:79" s="195" customFormat="1" ht="17.25" customHeight="1">
      <c r="A35" s="199" t="s">
        <v>383</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8"/>
      <c r="AG35" s="710"/>
      <c r="AH35" s="197"/>
      <c r="AI35" s="197"/>
      <c r="AJ35" s="197"/>
      <c r="AK35" s="197"/>
      <c r="AL35" s="197"/>
      <c r="AM35" s="197"/>
      <c r="AN35" s="197"/>
      <c r="AO35" s="197"/>
      <c r="AP35" s="197"/>
      <c r="CA35" s="196"/>
    </row>
    <row r="36" spans="1:79" ht="1.5" customHeight="1">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3"/>
      <c r="AG36" s="710"/>
      <c r="AH36" s="189"/>
      <c r="AI36" s="189"/>
      <c r="AJ36" s="189"/>
      <c r="AK36" s="189"/>
      <c r="AL36" s="189"/>
      <c r="AM36" s="189"/>
      <c r="AN36" s="189"/>
      <c r="AO36" s="189"/>
      <c r="AP36" s="189"/>
    </row>
    <row r="37" spans="1:79">
      <c r="A37" s="189" t="s">
        <v>204</v>
      </c>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row>
    <row r="38" spans="1:79" s="190" customFormat="1" ht="13.5" customHeight="1">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2" t="s">
        <v>49</v>
      </c>
      <c r="AI38" s="192" t="s">
        <v>203</v>
      </c>
      <c r="AJ38" s="192" t="s">
        <v>50</v>
      </c>
      <c r="AK38" s="192" t="s">
        <v>51</v>
      </c>
      <c r="AL38" s="192" t="s">
        <v>52</v>
      </c>
      <c r="AM38" s="192" t="s">
        <v>202</v>
      </c>
      <c r="AN38" s="192" t="s">
        <v>53</v>
      </c>
      <c r="AO38" s="191"/>
      <c r="AP38" s="191"/>
    </row>
    <row r="39" spans="1:79" s="190" customFormat="1" ht="74.2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2">
        <f>I23</f>
        <v>0</v>
      </c>
      <c r="AI39" s="192">
        <f>I24</f>
        <v>0</v>
      </c>
      <c r="AJ39" s="192">
        <f>I25</f>
        <v>0</v>
      </c>
      <c r="AK39" s="192">
        <f>I26</f>
        <v>0</v>
      </c>
      <c r="AL39" s="192">
        <f>I27</f>
        <v>0</v>
      </c>
      <c r="AM39" s="192">
        <f>I28</f>
        <v>0</v>
      </c>
      <c r="AN39" s="192">
        <f>I29</f>
        <v>0</v>
      </c>
      <c r="AO39" s="191"/>
      <c r="AP39" s="191"/>
    </row>
    <row r="40" spans="1:79">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row>
    <row r="41" spans="1:79">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row>
    <row r="42" spans="1:79">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row>
    <row r="43" spans="1:79">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row>
    <row r="44" spans="1:79">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row>
    <row r="45" spans="1:79">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row>
    <row r="46" spans="1:79">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row>
    <row r="47" spans="1:79">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row>
    <row r="48" spans="1:79">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row>
    <row r="49" spans="1:42">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row>
    <row r="50" spans="1:42">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row>
  </sheetData>
  <mergeCells count="21">
    <mergeCell ref="B4:J4"/>
    <mergeCell ref="AG1:AG36"/>
    <mergeCell ref="W2:AE2"/>
    <mergeCell ref="A12:AE12"/>
    <mergeCell ref="B16:AD17"/>
    <mergeCell ref="A20:AE20"/>
    <mergeCell ref="C23:H23"/>
    <mergeCell ref="I23:AC23"/>
    <mergeCell ref="C29:H29"/>
    <mergeCell ref="I29:AC29"/>
    <mergeCell ref="C25:H25"/>
    <mergeCell ref="I25:AC25"/>
    <mergeCell ref="C26:H26"/>
    <mergeCell ref="I26:AC26"/>
    <mergeCell ref="I27:AC27"/>
    <mergeCell ref="C27:H27"/>
    <mergeCell ref="C24:H24"/>
    <mergeCell ref="C22:AC22"/>
    <mergeCell ref="C28:H28"/>
    <mergeCell ref="I28:AC28"/>
    <mergeCell ref="I24:AC24"/>
  </mergeCells>
  <phoneticPr fontId="1"/>
  <conditionalFormatting sqref="AH39:AN39">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orientation="portrait" verticalDpi="300" r:id="rId1"/>
  <headerFooter alignWithMargins="0"/>
  <rowBreaks count="1" manualBreakCount="1">
    <brk id="35" max="16383" man="1"/>
  </rowBreaks>
  <colBreaks count="1" manualBreakCount="1">
    <brk id="3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zoomScaleNormal="100" zoomScaleSheetLayoutView="100" workbookViewId="0"/>
  </sheetViews>
  <sheetFormatPr defaultColWidth="2.625" defaultRowHeight="13.5"/>
  <cols>
    <col min="1" max="2" width="2.625" style="188" customWidth="1"/>
    <col min="3" max="31" width="2.75" style="188" customWidth="1"/>
    <col min="32" max="32" width="0.25" style="188" customWidth="1"/>
    <col min="33" max="33" width="2.625" style="188" customWidth="1"/>
    <col min="34" max="41" width="10.625" style="188" customWidth="1"/>
    <col min="42" max="43" width="5.625" style="188" customWidth="1"/>
    <col min="44" max="44" width="35.125" style="188" customWidth="1"/>
    <col min="45" max="16384" width="2.625" style="188"/>
  </cols>
  <sheetData>
    <row r="1" spans="1:46" s="195" customFormat="1" ht="21" customHeight="1">
      <c r="AE1" s="185" t="s">
        <v>48</v>
      </c>
      <c r="AF1" s="198"/>
      <c r="AG1" s="710" t="s">
        <v>216</v>
      </c>
      <c r="AH1" s="197"/>
      <c r="AI1" s="197"/>
      <c r="AJ1" s="197"/>
      <c r="AK1" s="197"/>
      <c r="AL1" s="197"/>
      <c r="AM1" s="197"/>
      <c r="AN1" s="197"/>
      <c r="AO1" s="197"/>
      <c r="AP1" s="197"/>
    </row>
    <row r="2" spans="1:46" s="195" customFormat="1" ht="21" customHeight="1">
      <c r="W2" s="711" t="s">
        <v>215</v>
      </c>
      <c r="X2" s="711"/>
      <c r="Y2" s="711"/>
      <c r="Z2" s="711"/>
      <c r="AA2" s="711"/>
      <c r="AB2" s="711"/>
      <c r="AC2" s="711"/>
      <c r="AD2" s="711"/>
      <c r="AE2" s="711"/>
      <c r="AF2" s="198"/>
      <c r="AG2" s="710"/>
      <c r="AH2" s="197"/>
      <c r="AI2" s="197"/>
      <c r="AJ2" s="197"/>
      <c r="AK2" s="197"/>
      <c r="AL2" s="197"/>
      <c r="AM2" s="197"/>
      <c r="AN2" s="197"/>
      <c r="AO2" s="197"/>
      <c r="AP2" s="197"/>
    </row>
    <row r="3" spans="1:46" s="214" customFormat="1" ht="21.75" customHeight="1">
      <c r="AF3" s="216"/>
      <c r="AG3" s="710"/>
      <c r="AH3" s="215"/>
      <c r="AI3" s="215"/>
      <c r="AJ3" s="215"/>
      <c r="AK3" s="215"/>
      <c r="AL3" s="215"/>
      <c r="AM3" s="215"/>
      <c r="AN3" s="215"/>
      <c r="AO3" s="215"/>
      <c r="AP3" s="215"/>
      <c r="AQ3" s="215"/>
      <c r="AR3" s="215"/>
      <c r="AS3" s="215"/>
      <c r="AT3" s="215"/>
    </row>
    <row r="4" spans="1:46" ht="21.75" customHeight="1">
      <c r="F4" s="712" t="s">
        <v>222</v>
      </c>
      <c r="G4" s="712"/>
      <c r="H4" s="712"/>
      <c r="I4" s="712"/>
      <c r="J4" s="712"/>
      <c r="K4" s="712"/>
      <c r="L4" s="712"/>
      <c r="M4" s="712"/>
      <c r="N4" s="712"/>
      <c r="O4" s="712"/>
      <c r="P4" s="712"/>
      <c r="Q4" s="712"/>
      <c r="R4" s="712"/>
      <c r="S4" s="712"/>
      <c r="T4" s="712"/>
      <c r="U4" s="712"/>
      <c r="V4" s="712"/>
      <c r="W4" s="712"/>
      <c r="X4" s="712"/>
      <c r="Y4" s="712"/>
      <c r="AF4" s="205"/>
      <c r="AG4" s="710"/>
      <c r="AH4" s="189"/>
      <c r="AI4" s="189"/>
      <c r="AJ4" s="189"/>
      <c r="AK4" s="189"/>
      <c r="AL4" s="189"/>
      <c r="AM4" s="189"/>
      <c r="AN4" s="189"/>
      <c r="AO4" s="189"/>
      <c r="AP4" s="189"/>
      <c r="AQ4" s="189"/>
      <c r="AR4" s="189"/>
      <c r="AS4" s="189"/>
      <c r="AT4" s="189"/>
    </row>
    <row r="5" spans="1:46" ht="21.75" customHeight="1" thickBot="1">
      <c r="F5" s="213"/>
      <c r="G5" s="213"/>
      <c r="H5" s="213"/>
      <c r="I5" s="213"/>
      <c r="J5" s="213"/>
      <c r="K5" s="213"/>
      <c r="L5" s="213"/>
      <c r="M5" s="213"/>
      <c r="N5" s="213"/>
      <c r="O5" s="213"/>
      <c r="P5" s="213"/>
      <c r="Q5" s="213"/>
      <c r="R5" s="213"/>
      <c r="S5" s="213"/>
      <c r="T5" s="213"/>
      <c r="U5" s="213"/>
      <c r="V5" s="213"/>
      <c r="W5" s="213"/>
      <c r="X5" s="213"/>
      <c r="Y5" s="213"/>
      <c r="AF5" s="205"/>
      <c r="AG5" s="710"/>
      <c r="AH5" s="189"/>
      <c r="AI5" s="189"/>
      <c r="AJ5" s="189"/>
      <c r="AK5" s="189"/>
      <c r="AL5" s="189"/>
      <c r="AM5" s="189"/>
      <c r="AN5" s="189"/>
      <c r="AO5" s="189"/>
      <c r="AP5" s="189"/>
      <c r="AQ5" s="189"/>
      <c r="AR5" s="189"/>
      <c r="AS5" s="189"/>
      <c r="AT5" s="189"/>
    </row>
    <row r="6" spans="1:46" ht="21.75" customHeight="1">
      <c r="A6" s="715" t="s">
        <v>212</v>
      </c>
      <c r="B6" s="716"/>
      <c r="C6" s="716"/>
      <c r="D6" s="716"/>
      <c r="E6" s="716"/>
      <c r="F6" s="716"/>
      <c r="G6" s="721">
        <f>AH40</f>
        <v>0</v>
      </c>
      <c r="H6" s="722"/>
      <c r="I6" s="722"/>
      <c r="J6" s="722"/>
      <c r="K6" s="722"/>
      <c r="L6" s="722"/>
      <c r="M6" s="722"/>
      <c r="N6" s="722"/>
      <c r="O6" s="722"/>
      <c r="P6" s="722"/>
      <c r="Q6" s="722"/>
      <c r="R6" s="722"/>
      <c r="S6" s="722"/>
      <c r="T6" s="722"/>
      <c r="U6" s="722"/>
      <c r="V6" s="722"/>
      <c r="W6" s="722"/>
      <c r="X6" s="722"/>
      <c r="Y6" s="722"/>
      <c r="Z6" s="722"/>
      <c r="AA6" s="722"/>
      <c r="AB6" s="722"/>
      <c r="AC6" s="722"/>
      <c r="AD6" s="722"/>
      <c r="AE6" s="723"/>
      <c r="AF6" s="205"/>
      <c r="AG6" s="710"/>
      <c r="AH6" s="189"/>
      <c r="AI6" s="189"/>
      <c r="AJ6" s="189"/>
      <c r="AK6" s="189"/>
      <c r="AL6" s="189"/>
      <c r="AM6" s="189"/>
      <c r="AN6" s="189"/>
      <c r="AO6" s="189"/>
      <c r="AP6" s="189"/>
      <c r="AQ6" s="189"/>
      <c r="AR6" s="189"/>
      <c r="AS6" s="189"/>
      <c r="AT6" s="189"/>
    </row>
    <row r="7" spans="1:46" ht="21.75" customHeight="1">
      <c r="A7" s="717" t="s">
        <v>210</v>
      </c>
      <c r="B7" s="718"/>
      <c r="C7" s="718"/>
      <c r="D7" s="718"/>
      <c r="E7" s="718"/>
      <c r="F7" s="718"/>
      <c r="G7" s="724">
        <f>AJ40</f>
        <v>0</v>
      </c>
      <c r="H7" s="724"/>
      <c r="I7" s="724"/>
      <c r="J7" s="724"/>
      <c r="K7" s="724"/>
      <c r="L7" s="724"/>
      <c r="M7" s="724"/>
      <c r="N7" s="724"/>
      <c r="O7" s="724"/>
      <c r="P7" s="724"/>
      <c r="Q7" s="724"/>
      <c r="R7" s="724"/>
      <c r="S7" s="724"/>
      <c r="T7" s="724"/>
      <c r="U7" s="724"/>
      <c r="V7" s="724"/>
      <c r="W7" s="724"/>
      <c r="X7" s="724"/>
      <c r="Y7" s="724"/>
      <c r="Z7" s="724"/>
      <c r="AA7" s="724"/>
      <c r="AB7" s="724"/>
      <c r="AC7" s="724"/>
      <c r="AD7" s="724"/>
      <c r="AE7" s="725"/>
      <c r="AF7" s="205"/>
      <c r="AG7" s="710"/>
      <c r="AH7" s="189"/>
      <c r="AI7" s="189"/>
      <c r="AJ7" s="189"/>
      <c r="AK7" s="189"/>
      <c r="AL7" s="189"/>
      <c r="AM7" s="189"/>
      <c r="AN7" s="189"/>
      <c r="AO7" s="189"/>
      <c r="AP7" s="189"/>
      <c r="AQ7" s="189"/>
      <c r="AR7" s="189"/>
      <c r="AS7" s="189"/>
      <c r="AT7" s="189"/>
    </row>
    <row r="8" spans="1:46" ht="21" customHeight="1" thickBot="1">
      <c r="A8" s="719" t="s">
        <v>209</v>
      </c>
      <c r="B8" s="720"/>
      <c r="C8" s="720"/>
      <c r="D8" s="720"/>
      <c r="E8" s="720"/>
      <c r="F8" s="720"/>
      <c r="G8" s="726">
        <f>AK40</f>
        <v>0</v>
      </c>
      <c r="H8" s="726"/>
      <c r="I8" s="726"/>
      <c r="J8" s="726"/>
      <c r="K8" s="726"/>
      <c r="L8" s="726"/>
      <c r="M8" s="726"/>
      <c r="N8" s="726"/>
      <c r="O8" s="726"/>
      <c r="P8" s="726"/>
      <c r="Q8" s="726"/>
      <c r="R8" s="726"/>
      <c r="S8" s="726"/>
      <c r="T8" s="726"/>
      <c r="U8" s="726"/>
      <c r="V8" s="726"/>
      <c r="W8" s="726"/>
      <c r="X8" s="726"/>
      <c r="Y8" s="726"/>
      <c r="Z8" s="726"/>
      <c r="AA8" s="726"/>
      <c r="AB8" s="726"/>
      <c r="AC8" s="726"/>
      <c r="AD8" s="726"/>
      <c r="AE8" s="727"/>
      <c r="AF8" s="205"/>
      <c r="AG8" s="710"/>
      <c r="AH8" s="189"/>
      <c r="AI8" s="189"/>
      <c r="AJ8" s="189"/>
      <c r="AK8" s="189"/>
      <c r="AL8" s="189"/>
      <c r="AM8" s="189"/>
      <c r="AN8" s="189"/>
      <c r="AO8" s="189"/>
      <c r="AP8" s="189"/>
      <c r="AQ8" s="189"/>
      <c r="AR8" s="189"/>
      <c r="AS8" s="189"/>
      <c r="AT8" s="189"/>
    </row>
    <row r="9" spans="1:46">
      <c r="A9" s="746" t="s">
        <v>220</v>
      </c>
      <c r="B9" s="747"/>
      <c r="C9" s="747"/>
      <c r="D9" s="747"/>
      <c r="E9" s="747"/>
      <c r="F9" s="748"/>
      <c r="G9" s="752" t="s">
        <v>223</v>
      </c>
      <c r="H9" s="753"/>
      <c r="I9" s="753"/>
      <c r="J9" s="753"/>
      <c r="K9" s="753"/>
      <c r="L9" s="753"/>
      <c r="M9" s="753"/>
      <c r="N9" s="753"/>
      <c r="O9" s="753"/>
      <c r="P9" s="753"/>
      <c r="Q9" s="753"/>
      <c r="R9" s="753"/>
      <c r="S9" s="753"/>
      <c r="T9" s="753"/>
      <c r="U9" s="753"/>
      <c r="V9" s="753"/>
      <c r="W9" s="753"/>
      <c r="X9" s="753"/>
      <c r="Y9" s="753"/>
      <c r="Z9" s="753"/>
      <c r="AA9" s="753"/>
      <c r="AB9" s="753"/>
      <c r="AC9" s="753"/>
      <c r="AD9" s="753"/>
      <c r="AE9" s="754"/>
      <c r="AF9" s="205"/>
      <c r="AG9" s="710"/>
      <c r="AH9" s="189"/>
      <c r="AI9" s="189"/>
      <c r="AJ9" s="189"/>
      <c r="AK9" s="189"/>
      <c r="AL9" s="189"/>
      <c r="AM9" s="189"/>
      <c r="AN9" s="189"/>
      <c r="AO9" s="189"/>
      <c r="AP9" s="189"/>
      <c r="AQ9" s="189"/>
      <c r="AR9" s="189"/>
      <c r="AS9" s="189"/>
      <c r="AT9" s="189"/>
    </row>
    <row r="10" spans="1:46" ht="22.5" customHeight="1">
      <c r="A10" s="746"/>
      <c r="B10" s="747"/>
      <c r="C10" s="747"/>
      <c r="D10" s="747"/>
      <c r="E10" s="747"/>
      <c r="F10" s="748"/>
      <c r="G10" s="755"/>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7"/>
      <c r="AF10" s="205"/>
      <c r="AG10" s="710"/>
      <c r="AH10" s="189"/>
      <c r="AI10" s="189"/>
      <c r="AJ10" s="189"/>
      <c r="AK10" s="189"/>
      <c r="AL10" s="189"/>
      <c r="AM10" s="189"/>
      <c r="AN10" s="189"/>
      <c r="AO10" s="189"/>
      <c r="AP10" s="189"/>
      <c r="AQ10" s="189"/>
      <c r="AR10" s="189"/>
      <c r="AS10" s="189"/>
      <c r="AT10" s="189"/>
    </row>
    <row r="11" spans="1:46">
      <c r="A11" s="746"/>
      <c r="B11" s="747"/>
      <c r="C11" s="747"/>
      <c r="D11" s="747"/>
      <c r="E11" s="747"/>
      <c r="F11" s="748"/>
      <c r="G11" s="758" t="s">
        <v>219</v>
      </c>
      <c r="H11" s="759"/>
      <c r="I11" s="759"/>
      <c r="J11" s="759"/>
      <c r="K11" s="759"/>
      <c r="L11" s="759"/>
      <c r="M11" s="759"/>
      <c r="N11" s="759"/>
      <c r="O11" s="759"/>
      <c r="P11" s="759"/>
      <c r="Q11" s="759"/>
      <c r="R11" s="759"/>
      <c r="S11" s="759"/>
      <c r="T11" s="759"/>
      <c r="U11" s="759"/>
      <c r="V11" s="759"/>
      <c r="W11" s="759"/>
      <c r="X11" s="759"/>
      <c r="Y11" s="759"/>
      <c r="Z11" s="759"/>
      <c r="AA11" s="759"/>
      <c r="AB11" s="759"/>
      <c r="AC11" s="759"/>
      <c r="AD11" s="759"/>
      <c r="AE11" s="760"/>
      <c r="AF11" s="205"/>
      <c r="AG11" s="710"/>
      <c r="AH11" s="189"/>
      <c r="AI11" s="189"/>
      <c r="AJ11" s="189"/>
      <c r="AK11" s="189"/>
      <c r="AL11" s="189"/>
      <c r="AM11" s="189"/>
      <c r="AN11" s="189"/>
      <c r="AO11" s="189"/>
      <c r="AP11" s="189"/>
      <c r="AQ11" s="189"/>
      <c r="AR11" s="189"/>
      <c r="AS11" s="189"/>
      <c r="AT11" s="189"/>
    </row>
    <row r="12" spans="1:46" ht="22.5" customHeight="1">
      <c r="A12" s="746"/>
      <c r="B12" s="747"/>
      <c r="C12" s="747"/>
      <c r="D12" s="747"/>
      <c r="E12" s="747"/>
      <c r="F12" s="748"/>
      <c r="G12" s="755"/>
      <c r="H12" s="756"/>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7"/>
      <c r="AF12" s="205"/>
      <c r="AG12" s="710"/>
      <c r="AH12" s="189"/>
      <c r="AI12" s="189"/>
      <c r="AJ12" s="189"/>
      <c r="AK12" s="189"/>
      <c r="AL12" s="189"/>
      <c r="AM12" s="189"/>
      <c r="AN12" s="189"/>
      <c r="AO12" s="189"/>
      <c r="AP12" s="189"/>
      <c r="AQ12" s="189"/>
      <c r="AR12" s="189"/>
      <c r="AS12" s="189"/>
      <c r="AT12" s="189"/>
    </row>
    <row r="13" spans="1:46">
      <c r="A13" s="746"/>
      <c r="B13" s="747"/>
      <c r="C13" s="747"/>
      <c r="D13" s="747"/>
      <c r="E13" s="747"/>
      <c r="F13" s="748"/>
      <c r="G13" s="758" t="s">
        <v>218</v>
      </c>
      <c r="H13" s="759"/>
      <c r="I13" s="759"/>
      <c r="J13" s="759"/>
      <c r="K13" s="759"/>
      <c r="L13" s="759"/>
      <c r="M13" s="759"/>
      <c r="N13" s="759"/>
      <c r="O13" s="759"/>
      <c r="P13" s="759"/>
      <c r="Q13" s="759"/>
      <c r="R13" s="759"/>
      <c r="S13" s="759"/>
      <c r="T13" s="759"/>
      <c r="U13" s="759"/>
      <c r="V13" s="759"/>
      <c r="W13" s="759"/>
      <c r="X13" s="759"/>
      <c r="Y13" s="759"/>
      <c r="Z13" s="759"/>
      <c r="AA13" s="759"/>
      <c r="AB13" s="759"/>
      <c r="AC13" s="759"/>
      <c r="AD13" s="759"/>
      <c r="AE13" s="760"/>
      <c r="AF13" s="205"/>
      <c r="AG13" s="710"/>
      <c r="AH13" s="189"/>
      <c r="AI13" s="189"/>
      <c r="AJ13" s="189"/>
      <c r="AK13" s="189"/>
      <c r="AL13" s="189"/>
      <c r="AM13" s="189"/>
      <c r="AN13" s="189"/>
      <c r="AO13" s="189"/>
      <c r="AP13" s="189"/>
      <c r="AQ13" s="189"/>
      <c r="AR13" s="189"/>
      <c r="AS13" s="189"/>
      <c r="AT13" s="189"/>
    </row>
    <row r="14" spans="1:46" ht="22.5" customHeight="1" thickBot="1">
      <c r="A14" s="749"/>
      <c r="B14" s="750"/>
      <c r="C14" s="750"/>
      <c r="D14" s="750"/>
      <c r="E14" s="750"/>
      <c r="F14" s="751"/>
      <c r="G14" s="761"/>
      <c r="H14" s="762"/>
      <c r="I14" s="762"/>
      <c r="J14" s="762"/>
      <c r="K14" s="762"/>
      <c r="L14" s="762"/>
      <c r="M14" s="762"/>
      <c r="N14" s="762"/>
      <c r="O14" s="762"/>
      <c r="P14" s="762"/>
      <c r="Q14" s="762"/>
      <c r="R14" s="762"/>
      <c r="S14" s="762"/>
      <c r="T14" s="762"/>
      <c r="U14" s="762"/>
      <c r="V14" s="762"/>
      <c r="W14" s="762"/>
      <c r="X14" s="762"/>
      <c r="Y14" s="762"/>
      <c r="Z14" s="762"/>
      <c r="AA14" s="762"/>
      <c r="AB14" s="762"/>
      <c r="AC14" s="762"/>
      <c r="AD14" s="762"/>
      <c r="AE14" s="763"/>
      <c r="AF14" s="205"/>
      <c r="AG14" s="710"/>
      <c r="AH14" s="189"/>
      <c r="AI14" s="189"/>
      <c r="AJ14" s="189"/>
      <c r="AK14" s="189"/>
      <c r="AL14" s="189"/>
      <c r="AM14" s="189"/>
      <c r="AN14" s="189"/>
      <c r="AO14" s="189"/>
      <c r="AP14" s="189"/>
      <c r="AQ14" s="189"/>
      <c r="AR14" s="189"/>
      <c r="AS14" s="189"/>
      <c r="AT14" s="189"/>
    </row>
    <row r="15" spans="1:46" ht="22.5" customHeight="1">
      <c r="A15" s="728" t="s">
        <v>217</v>
      </c>
      <c r="B15" s="729"/>
      <c r="C15" s="729"/>
      <c r="D15" s="729"/>
      <c r="E15" s="729"/>
      <c r="F15" s="730"/>
      <c r="G15" s="737"/>
      <c r="H15" s="738"/>
      <c r="I15" s="738"/>
      <c r="J15" s="738"/>
      <c r="K15" s="738"/>
      <c r="L15" s="738"/>
      <c r="M15" s="738"/>
      <c r="N15" s="738"/>
      <c r="O15" s="738"/>
      <c r="P15" s="738"/>
      <c r="Q15" s="738"/>
      <c r="R15" s="738"/>
      <c r="S15" s="738"/>
      <c r="T15" s="738"/>
      <c r="U15" s="738"/>
      <c r="V15" s="738"/>
      <c r="W15" s="738"/>
      <c r="X15" s="738"/>
      <c r="Y15" s="738"/>
      <c r="Z15" s="738"/>
      <c r="AA15" s="738"/>
      <c r="AB15" s="738"/>
      <c r="AC15" s="738"/>
      <c r="AD15" s="738"/>
      <c r="AE15" s="739"/>
      <c r="AF15" s="205"/>
      <c r="AG15" s="710"/>
      <c r="AH15" s="189"/>
      <c r="AI15" s="189"/>
      <c r="AJ15" s="189"/>
      <c r="AK15" s="189"/>
      <c r="AL15" s="189"/>
      <c r="AM15" s="189"/>
      <c r="AN15" s="189"/>
      <c r="AO15" s="189"/>
      <c r="AP15" s="189"/>
      <c r="AQ15" s="189"/>
      <c r="AR15" s="189"/>
      <c r="AS15" s="189"/>
      <c r="AT15" s="189"/>
    </row>
    <row r="16" spans="1:46" ht="22.5" customHeight="1">
      <c r="A16" s="731"/>
      <c r="B16" s="732"/>
      <c r="C16" s="732"/>
      <c r="D16" s="732"/>
      <c r="E16" s="732"/>
      <c r="F16" s="733"/>
      <c r="G16" s="740"/>
      <c r="H16" s="741"/>
      <c r="I16" s="741"/>
      <c r="J16" s="741"/>
      <c r="K16" s="741"/>
      <c r="L16" s="741"/>
      <c r="M16" s="741"/>
      <c r="N16" s="741"/>
      <c r="O16" s="741"/>
      <c r="P16" s="741"/>
      <c r="Q16" s="741"/>
      <c r="R16" s="741"/>
      <c r="S16" s="741"/>
      <c r="T16" s="741"/>
      <c r="U16" s="741"/>
      <c r="V16" s="741"/>
      <c r="W16" s="741"/>
      <c r="X16" s="741"/>
      <c r="Y16" s="741"/>
      <c r="Z16" s="741"/>
      <c r="AA16" s="741"/>
      <c r="AB16" s="741"/>
      <c r="AC16" s="741"/>
      <c r="AD16" s="741"/>
      <c r="AE16" s="742"/>
      <c r="AF16" s="205"/>
      <c r="AG16" s="710"/>
      <c r="AH16" s="189"/>
      <c r="AI16" s="189"/>
      <c r="AJ16" s="189"/>
      <c r="AK16" s="189"/>
      <c r="AL16" s="189"/>
      <c r="AM16" s="189"/>
      <c r="AN16" s="189"/>
      <c r="AO16" s="189"/>
      <c r="AP16" s="189"/>
      <c r="AQ16" s="189"/>
      <c r="AR16" s="189"/>
      <c r="AS16" s="189"/>
      <c r="AT16" s="189"/>
    </row>
    <row r="17" spans="1:46" ht="22.5" customHeight="1">
      <c r="A17" s="731"/>
      <c r="B17" s="732"/>
      <c r="C17" s="732"/>
      <c r="D17" s="732"/>
      <c r="E17" s="732"/>
      <c r="F17" s="733"/>
      <c r="G17" s="740"/>
      <c r="H17" s="741"/>
      <c r="I17" s="741"/>
      <c r="J17" s="741"/>
      <c r="K17" s="741"/>
      <c r="L17" s="741"/>
      <c r="M17" s="741"/>
      <c r="N17" s="741"/>
      <c r="O17" s="741"/>
      <c r="P17" s="741"/>
      <c r="Q17" s="741"/>
      <c r="R17" s="741"/>
      <c r="S17" s="741"/>
      <c r="T17" s="741"/>
      <c r="U17" s="741"/>
      <c r="V17" s="741"/>
      <c r="W17" s="741"/>
      <c r="X17" s="741"/>
      <c r="Y17" s="741"/>
      <c r="Z17" s="741"/>
      <c r="AA17" s="741"/>
      <c r="AB17" s="741"/>
      <c r="AC17" s="741"/>
      <c r="AD17" s="741"/>
      <c r="AE17" s="742"/>
      <c r="AF17" s="205"/>
      <c r="AG17" s="710"/>
      <c r="AH17" s="189"/>
      <c r="AI17" s="189"/>
      <c r="AJ17" s="189"/>
      <c r="AK17" s="189"/>
      <c r="AL17" s="189"/>
      <c r="AM17" s="189"/>
      <c r="AN17" s="189"/>
      <c r="AO17" s="189"/>
      <c r="AP17" s="189"/>
      <c r="AQ17" s="189"/>
      <c r="AR17" s="189"/>
      <c r="AS17" s="189"/>
      <c r="AT17" s="189"/>
    </row>
    <row r="18" spans="1:46" ht="22.5" customHeight="1">
      <c r="A18" s="731"/>
      <c r="B18" s="732"/>
      <c r="C18" s="732"/>
      <c r="D18" s="732"/>
      <c r="E18" s="732"/>
      <c r="F18" s="733"/>
      <c r="G18" s="740"/>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2"/>
      <c r="AF18" s="205"/>
      <c r="AG18" s="710"/>
      <c r="AH18" s="189"/>
      <c r="AI18" s="189"/>
      <c r="AJ18" s="189"/>
      <c r="AK18" s="189"/>
      <c r="AL18" s="189"/>
      <c r="AM18" s="189"/>
      <c r="AN18" s="189"/>
      <c r="AO18" s="189"/>
      <c r="AP18" s="189"/>
      <c r="AQ18" s="189"/>
      <c r="AR18" s="189"/>
      <c r="AS18" s="189"/>
      <c r="AT18" s="189"/>
    </row>
    <row r="19" spans="1:46" ht="22.5" customHeight="1">
      <c r="A19" s="731"/>
      <c r="B19" s="732"/>
      <c r="C19" s="732"/>
      <c r="D19" s="732"/>
      <c r="E19" s="732"/>
      <c r="F19" s="733"/>
      <c r="G19" s="740"/>
      <c r="H19" s="741"/>
      <c r="I19" s="741"/>
      <c r="J19" s="741"/>
      <c r="K19" s="741"/>
      <c r="L19" s="741"/>
      <c r="M19" s="741"/>
      <c r="N19" s="741"/>
      <c r="O19" s="741"/>
      <c r="P19" s="741"/>
      <c r="Q19" s="741"/>
      <c r="R19" s="741"/>
      <c r="S19" s="741"/>
      <c r="T19" s="741"/>
      <c r="U19" s="741"/>
      <c r="V19" s="741"/>
      <c r="W19" s="741"/>
      <c r="X19" s="741"/>
      <c r="Y19" s="741"/>
      <c r="Z19" s="741"/>
      <c r="AA19" s="741"/>
      <c r="AB19" s="741"/>
      <c r="AC19" s="741"/>
      <c r="AD19" s="741"/>
      <c r="AE19" s="742"/>
      <c r="AF19" s="205"/>
      <c r="AG19" s="710"/>
      <c r="AH19" s="189"/>
      <c r="AI19" s="189"/>
      <c r="AJ19" s="189"/>
      <c r="AK19" s="189"/>
      <c r="AL19" s="189"/>
      <c r="AM19" s="189"/>
      <c r="AN19" s="189"/>
      <c r="AO19" s="189"/>
      <c r="AP19" s="189"/>
      <c r="AQ19" s="189"/>
      <c r="AR19" s="189"/>
      <c r="AS19" s="189"/>
      <c r="AT19" s="189"/>
    </row>
    <row r="20" spans="1:46" ht="22.5" customHeight="1">
      <c r="A20" s="731"/>
      <c r="B20" s="732"/>
      <c r="C20" s="732"/>
      <c r="D20" s="732"/>
      <c r="E20" s="732"/>
      <c r="F20" s="733"/>
      <c r="G20" s="740"/>
      <c r="H20" s="741"/>
      <c r="I20" s="741"/>
      <c r="J20" s="741"/>
      <c r="K20" s="741"/>
      <c r="L20" s="741"/>
      <c r="M20" s="741"/>
      <c r="N20" s="741"/>
      <c r="O20" s="741"/>
      <c r="P20" s="741"/>
      <c r="Q20" s="741"/>
      <c r="R20" s="741"/>
      <c r="S20" s="741"/>
      <c r="T20" s="741"/>
      <c r="U20" s="741"/>
      <c r="V20" s="741"/>
      <c r="W20" s="741"/>
      <c r="X20" s="741"/>
      <c r="Y20" s="741"/>
      <c r="Z20" s="741"/>
      <c r="AA20" s="741"/>
      <c r="AB20" s="741"/>
      <c r="AC20" s="741"/>
      <c r="AD20" s="741"/>
      <c r="AE20" s="742"/>
      <c r="AF20" s="205"/>
      <c r="AG20" s="710"/>
      <c r="AH20" s="189"/>
      <c r="AI20" s="191"/>
      <c r="AJ20" s="189"/>
      <c r="AK20" s="189"/>
      <c r="AL20" s="189"/>
      <c r="AM20" s="189"/>
      <c r="AN20" s="189"/>
      <c r="AO20" s="189"/>
      <c r="AP20" s="189"/>
      <c r="AQ20" s="189"/>
      <c r="AR20" s="189"/>
      <c r="AS20" s="189"/>
      <c r="AT20" s="189"/>
    </row>
    <row r="21" spans="1:46" ht="22.5" customHeight="1">
      <c r="A21" s="731"/>
      <c r="B21" s="732"/>
      <c r="C21" s="732"/>
      <c r="D21" s="732"/>
      <c r="E21" s="732"/>
      <c r="F21" s="733"/>
      <c r="G21" s="740"/>
      <c r="H21" s="741"/>
      <c r="I21" s="741"/>
      <c r="J21" s="741"/>
      <c r="K21" s="741"/>
      <c r="L21" s="741"/>
      <c r="M21" s="741"/>
      <c r="N21" s="741"/>
      <c r="O21" s="741"/>
      <c r="P21" s="741"/>
      <c r="Q21" s="741"/>
      <c r="R21" s="741"/>
      <c r="S21" s="741"/>
      <c r="T21" s="741"/>
      <c r="U21" s="741"/>
      <c r="V21" s="741"/>
      <c r="W21" s="741"/>
      <c r="X21" s="741"/>
      <c r="Y21" s="741"/>
      <c r="Z21" s="741"/>
      <c r="AA21" s="741"/>
      <c r="AB21" s="741"/>
      <c r="AC21" s="741"/>
      <c r="AD21" s="741"/>
      <c r="AE21" s="742"/>
      <c r="AF21" s="205"/>
      <c r="AG21" s="710"/>
      <c r="AH21" s="189"/>
      <c r="AI21" s="189"/>
      <c r="AJ21" s="189"/>
      <c r="AK21" s="189"/>
      <c r="AL21" s="189"/>
      <c r="AM21" s="189"/>
      <c r="AN21" s="189"/>
      <c r="AO21" s="189"/>
      <c r="AP21" s="189"/>
      <c r="AQ21" s="189"/>
      <c r="AR21" s="189"/>
      <c r="AS21" s="189"/>
      <c r="AT21" s="189"/>
    </row>
    <row r="22" spans="1:46" ht="22.5" customHeight="1">
      <c r="A22" s="731"/>
      <c r="B22" s="732"/>
      <c r="C22" s="732"/>
      <c r="D22" s="732"/>
      <c r="E22" s="732"/>
      <c r="F22" s="733"/>
      <c r="G22" s="740"/>
      <c r="H22" s="741"/>
      <c r="I22" s="741"/>
      <c r="J22" s="741"/>
      <c r="K22" s="741"/>
      <c r="L22" s="741"/>
      <c r="M22" s="741"/>
      <c r="N22" s="741"/>
      <c r="O22" s="741"/>
      <c r="P22" s="741"/>
      <c r="Q22" s="741"/>
      <c r="R22" s="741"/>
      <c r="S22" s="741"/>
      <c r="T22" s="741"/>
      <c r="U22" s="741"/>
      <c r="V22" s="741"/>
      <c r="W22" s="741"/>
      <c r="X22" s="741"/>
      <c r="Y22" s="741"/>
      <c r="Z22" s="741"/>
      <c r="AA22" s="741"/>
      <c r="AB22" s="741"/>
      <c r="AC22" s="741"/>
      <c r="AD22" s="741"/>
      <c r="AE22" s="742"/>
      <c r="AF22" s="205"/>
      <c r="AG22" s="710"/>
      <c r="AH22" s="189"/>
      <c r="AI22" s="189"/>
      <c r="AJ22" s="189"/>
      <c r="AK22" s="189"/>
      <c r="AL22" s="189"/>
      <c r="AM22" s="189"/>
      <c r="AN22" s="189"/>
      <c r="AO22" s="189"/>
      <c r="AP22" s="189"/>
      <c r="AQ22" s="189"/>
      <c r="AR22" s="189"/>
      <c r="AS22" s="189"/>
      <c r="AT22" s="189"/>
    </row>
    <row r="23" spans="1:46" ht="22.5" customHeight="1">
      <c r="A23" s="731"/>
      <c r="B23" s="732"/>
      <c r="C23" s="732"/>
      <c r="D23" s="732"/>
      <c r="E23" s="732"/>
      <c r="F23" s="733"/>
      <c r="G23" s="740"/>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2"/>
      <c r="AF23" s="205"/>
      <c r="AG23" s="710"/>
      <c r="AH23" s="189"/>
      <c r="AI23" s="189"/>
      <c r="AJ23" s="189"/>
      <c r="AK23" s="189"/>
      <c r="AL23" s="189"/>
      <c r="AM23" s="189"/>
      <c r="AN23" s="189"/>
      <c r="AO23" s="189"/>
      <c r="AP23" s="189"/>
      <c r="AQ23" s="189"/>
      <c r="AR23" s="189"/>
      <c r="AS23" s="189"/>
      <c r="AT23" s="189"/>
    </row>
    <row r="24" spans="1:46" ht="22.5" customHeight="1">
      <c r="A24" s="731"/>
      <c r="B24" s="732"/>
      <c r="C24" s="732"/>
      <c r="D24" s="732"/>
      <c r="E24" s="732"/>
      <c r="F24" s="733"/>
      <c r="G24" s="740"/>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2"/>
      <c r="AF24" s="205"/>
      <c r="AG24" s="710"/>
      <c r="AH24" s="189"/>
      <c r="AI24" s="189"/>
      <c r="AJ24" s="189"/>
      <c r="AK24" s="189"/>
      <c r="AL24" s="189"/>
      <c r="AM24" s="189"/>
      <c r="AN24" s="189"/>
      <c r="AO24" s="189"/>
      <c r="AP24" s="189"/>
      <c r="AQ24" s="189"/>
      <c r="AR24" s="189"/>
      <c r="AS24" s="189"/>
      <c r="AT24" s="189"/>
    </row>
    <row r="25" spans="1:46" ht="22.5" customHeight="1">
      <c r="A25" s="731"/>
      <c r="B25" s="732"/>
      <c r="C25" s="732"/>
      <c r="D25" s="732"/>
      <c r="E25" s="732"/>
      <c r="F25" s="733"/>
      <c r="G25" s="740"/>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2"/>
      <c r="AF25" s="205"/>
      <c r="AG25" s="710"/>
      <c r="AH25" s="189"/>
      <c r="AI25" s="189"/>
      <c r="AJ25" s="189"/>
      <c r="AK25" s="189"/>
      <c r="AL25" s="189"/>
      <c r="AM25" s="189"/>
      <c r="AN25" s="189"/>
      <c r="AO25" s="189"/>
      <c r="AP25" s="189"/>
      <c r="AQ25" s="189"/>
      <c r="AR25" s="189"/>
      <c r="AS25" s="189"/>
      <c r="AT25" s="189"/>
    </row>
    <row r="26" spans="1:46" ht="22.5" customHeight="1">
      <c r="A26" s="731"/>
      <c r="B26" s="732"/>
      <c r="C26" s="732"/>
      <c r="D26" s="732"/>
      <c r="E26" s="732"/>
      <c r="F26" s="733"/>
      <c r="G26" s="740"/>
      <c r="H26" s="741"/>
      <c r="I26" s="741"/>
      <c r="J26" s="741"/>
      <c r="K26" s="741"/>
      <c r="L26" s="741"/>
      <c r="M26" s="741"/>
      <c r="N26" s="741"/>
      <c r="O26" s="741"/>
      <c r="P26" s="741"/>
      <c r="Q26" s="741"/>
      <c r="R26" s="741"/>
      <c r="S26" s="741"/>
      <c r="T26" s="741"/>
      <c r="U26" s="741"/>
      <c r="V26" s="741"/>
      <c r="W26" s="741"/>
      <c r="X26" s="741"/>
      <c r="Y26" s="741"/>
      <c r="Z26" s="741"/>
      <c r="AA26" s="741"/>
      <c r="AB26" s="741"/>
      <c r="AC26" s="741"/>
      <c r="AD26" s="741"/>
      <c r="AE26" s="742"/>
      <c r="AF26" s="205"/>
      <c r="AG26" s="710"/>
      <c r="AH26" s="189"/>
      <c r="AI26" s="189"/>
      <c r="AJ26" s="189"/>
      <c r="AK26" s="189"/>
      <c r="AL26" s="189"/>
      <c r="AM26" s="189"/>
      <c r="AN26" s="189"/>
      <c r="AO26" s="189"/>
      <c r="AP26" s="189"/>
      <c r="AQ26" s="189"/>
      <c r="AR26" s="189"/>
      <c r="AS26" s="189"/>
      <c r="AT26" s="189"/>
    </row>
    <row r="27" spans="1:46" ht="22.5" customHeight="1">
      <c r="A27" s="731"/>
      <c r="B27" s="732"/>
      <c r="C27" s="732"/>
      <c r="D27" s="732"/>
      <c r="E27" s="732"/>
      <c r="F27" s="733"/>
      <c r="G27" s="740"/>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2"/>
      <c r="AF27" s="205"/>
      <c r="AG27" s="710"/>
      <c r="AH27" s="189"/>
      <c r="AI27" s="189"/>
      <c r="AJ27" s="189"/>
      <c r="AK27" s="189"/>
      <c r="AL27" s="189"/>
      <c r="AM27" s="189"/>
      <c r="AN27" s="189"/>
      <c r="AO27" s="189"/>
      <c r="AP27" s="189"/>
      <c r="AQ27" s="189"/>
      <c r="AR27" s="189"/>
      <c r="AS27" s="189"/>
      <c r="AT27" s="189"/>
    </row>
    <row r="28" spans="1:46" ht="22.5" customHeight="1">
      <c r="A28" s="731"/>
      <c r="B28" s="732"/>
      <c r="C28" s="732"/>
      <c r="D28" s="732"/>
      <c r="E28" s="732"/>
      <c r="F28" s="733"/>
      <c r="G28" s="740"/>
      <c r="H28" s="741"/>
      <c r="I28" s="741"/>
      <c r="J28" s="741"/>
      <c r="K28" s="741"/>
      <c r="L28" s="741"/>
      <c r="M28" s="741"/>
      <c r="N28" s="741"/>
      <c r="O28" s="741"/>
      <c r="P28" s="741"/>
      <c r="Q28" s="741"/>
      <c r="R28" s="741"/>
      <c r="S28" s="741"/>
      <c r="T28" s="741"/>
      <c r="U28" s="741"/>
      <c r="V28" s="741"/>
      <c r="W28" s="741"/>
      <c r="X28" s="741"/>
      <c r="Y28" s="741"/>
      <c r="Z28" s="741"/>
      <c r="AA28" s="741"/>
      <c r="AB28" s="741"/>
      <c r="AC28" s="741"/>
      <c r="AD28" s="741"/>
      <c r="AE28" s="742"/>
      <c r="AF28" s="205"/>
      <c r="AG28" s="710"/>
      <c r="AH28" s="189"/>
      <c r="AI28" s="189"/>
      <c r="AJ28" s="189"/>
      <c r="AK28" s="189"/>
      <c r="AL28" s="189"/>
      <c r="AM28" s="189"/>
      <c r="AN28" s="189"/>
      <c r="AO28" s="189"/>
      <c r="AP28" s="189"/>
      <c r="AQ28" s="189"/>
      <c r="AR28" s="189"/>
      <c r="AS28" s="189"/>
      <c r="AT28" s="189"/>
    </row>
    <row r="29" spans="1:46" ht="22.5" customHeight="1">
      <c r="A29" s="731"/>
      <c r="B29" s="732"/>
      <c r="C29" s="732"/>
      <c r="D29" s="732"/>
      <c r="E29" s="732"/>
      <c r="F29" s="733"/>
      <c r="G29" s="740"/>
      <c r="H29" s="741"/>
      <c r="I29" s="741"/>
      <c r="J29" s="741"/>
      <c r="K29" s="741"/>
      <c r="L29" s="741"/>
      <c r="M29" s="741"/>
      <c r="N29" s="741"/>
      <c r="O29" s="741"/>
      <c r="P29" s="741"/>
      <c r="Q29" s="741"/>
      <c r="R29" s="741"/>
      <c r="S29" s="741"/>
      <c r="T29" s="741"/>
      <c r="U29" s="741"/>
      <c r="V29" s="741"/>
      <c r="W29" s="741"/>
      <c r="X29" s="741"/>
      <c r="Y29" s="741"/>
      <c r="Z29" s="741"/>
      <c r="AA29" s="741"/>
      <c r="AB29" s="741"/>
      <c r="AC29" s="741"/>
      <c r="AD29" s="741"/>
      <c r="AE29" s="742"/>
      <c r="AF29" s="205"/>
      <c r="AG29" s="710"/>
      <c r="AH29" s="189"/>
      <c r="AI29" s="189"/>
      <c r="AJ29" s="189"/>
      <c r="AK29" s="189"/>
      <c r="AL29" s="189"/>
      <c r="AM29" s="189"/>
      <c r="AN29" s="189"/>
      <c r="AO29" s="189"/>
      <c r="AP29" s="189"/>
      <c r="AQ29" s="189"/>
      <c r="AR29" s="189"/>
      <c r="AS29" s="189"/>
      <c r="AT29" s="189"/>
    </row>
    <row r="30" spans="1:46" ht="22.5" customHeight="1">
      <c r="A30" s="731"/>
      <c r="B30" s="732"/>
      <c r="C30" s="732"/>
      <c r="D30" s="732"/>
      <c r="E30" s="732"/>
      <c r="F30" s="733"/>
      <c r="G30" s="740"/>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2"/>
      <c r="AF30" s="205"/>
      <c r="AG30" s="710"/>
      <c r="AH30" s="189"/>
      <c r="AI30" s="189"/>
      <c r="AJ30" s="189"/>
      <c r="AK30" s="189"/>
      <c r="AL30" s="189"/>
      <c r="AM30" s="189"/>
      <c r="AN30" s="189"/>
      <c r="AO30" s="189"/>
      <c r="AP30" s="189"/>
      <c r="AQ30" s="189"/>
      <c r="AR30" s="189"/>
      <c r="AS30" s="189"/>
      <c r="AT30" s="189"/>
    </row>
    <row r="31" spans="1:46" ht="22.5" customHeight="1" thickBot="1">
      <c r="A31" s="734"/>
      <c r="B31" s="735"/>
      <c r="C31" s="735"/>
      <c r="D31" s="735"/>
      <c r="E31" s="735"/>
      <c r="F31" s="736"/>
      <c r="G31" s="743"/>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5"/>
      <c r="AF31" s="205"/>
      <c r="AG31" s="710"/>
      <c r="AH31" s="189"/>
      <c r="AI31" s="189"/>
      <c r="AJ31" s="189"/>
      <c r="AK31" s="189"/>
      <c r="AL31" s="189"/>
      <c r="AM31" s="189"/>
      <c r="AN31" s="189"/>
      <c r="AO31" s="189"/>
      <c r="AP31" s="189"/>
      <c r="AQ31" s="189"/>
      <c r="AR31" s="189"/>
      <c r="AS31" s="189"/>
      <c r="AT31" s="189"/>
    </row>
    <row r="32" spans="1:46" ht="22.5" customHeight="1">
      <c r="A32" s="212"/>
      <c r="B32" s="212"/>
      <c r="C32" s="212"/>
      <c r="D32" s="212"/>
      <c r="E32" s="212"/>
      <c r="F32" s="212"/>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05"/>
      <c r="AG32" s="710"/>
      <c r="AH32" s="189"/>
      <c r="AI32" s="189"/>
      <c r="AJ32" s="189"/>
      <c r="AK32" s="189"/>
      <c r="AL32" s="189"/>
      <c r="AM32" s="189"/>
      <c r="AN32" s="189"/>
      <c r="AO32" s="189"/>
      <c r="AP32" s="189"/>
      <c r="AQ32" s="189"/>
      <c r="AR32" s="189"/>
      <c r="AS32" s="189"/>
      <c r="AT32" s="189"/>
    </row>
    <row r="33" spans="1:46" ht="16.5" customHeight="1">
      <c r="A33" s="199" t="s">
        <v>384</v>
      </c>
      <c r="AF33" s="205"/>
      <c r="AG33" s="710"/>
      <c r="AH33" s="189"/>
      <c r="AI33" s="189"/>
      <c r="AJ33" s="189"/>
      <c r="AK33" s="189"/>
      <c r="AL33" s="189"/>
      <c r="AM33" s="189"/>
      <c r="AN33" s="189"/>
      <c r="AO33" s="189"/>
      <c r="AP33" s="189"/>
      <c r="AQ33" s="189"/>
      <c r="AR33" s="189"/>
      <c r="AS33" s="189"/>
      <c r="AT33" s="189"/>
    </row>
    <row r="34" spans="1:46" ht="16.5" customHeight="1">
      <c r="A34" s="199" t="s">
        <v>385</v>
      </c>
      <c r="AF34" s="205"/>
      <c r="AG34" s="710"/>
      <c r="AH34" s="189"/>
      <c r="AI34" s="189"/>
      <c r="AJ34" s="189"/>
      <c r="AK34" s="189"/>
      <c r="AL34" s="189"/>
      <c r="AM34" s="189"/>
      <c r="AN34" s="189"/>
      <c r="AO34" s="189"/>
      <c r="AP34" s="189"/>
      <c r="AQ34" s="189"/>
      <c r="AR34" s="189"/>
      <c r="AS34" s="189"/>
      <c r="AT34" s="189"/>
    </row>
    <row r="35" spans="1:46" ht="16.5" customHeight="1">
      <c r="A35" s="199" t="s">
        <v>386</v>
      </c>
      <c r="AF35" s="205"/>
      <c r="AG35" s="710"/>
      <c r="AH35" s="189"/>
      <c r="AI35" s="189"/>
      <c r="AJ35" s="189"/>
      <c r="AK35" s="189"/>
      <c r="AL35" s="189"/>
      <c r="AM35" s="189"/>
      <c r="AN35" s="189"/>
      <c r="AO35" s="189"/>
      <c r="AP35" s="189"/>
      <c r="AQ35" s="189"/>
      <c r="AR35" s="189"/>
      <c r="AS35" s="189"/>
      <c r="AT35" s="189"/>
    </row>
    <row r="36" spans="1:46" ht="16.5" customHeight="1">
      <c r="A36" s="199" t="s">
        <v>383</v>
      </c>
      <c r="AF36" s="205"/>
      <c r="AG36" s="710"/>
      <c r="AH36" s="189"/>
      <c r="AI36" s="189"/>
      <c r="AJ36" s="189"/>
      <c r="AK36" s="189"/>
      <c r="AL36" s="189"/>
      <c r="AM36" s="189"/>
      <c r="AN36" s="189"/>
      <c r="AO36" s="189"/>
      <c r="AP36" s="189"/>
      <c r="AQ36" s="189"/>
      <c r="AR36" s="189"/>
      <c r="AS36" s="189"/>
      <c r="AT36" s="189"/>
    </row>
    <row r="37" spans="1:46" ht="1.5" customHeight="1">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3"/>
      <c r="AG37" s="710"/>
      <c r="AH37" s="189"/>
      <c r="AI37" s="189"/>
      <c r="AJ37" s="189"/>
      <c r="AK37" s="189"/>
      <c r="AL37" s="189"/>
      <c r="AM37" s="189"/>
      <c r="AN37" s="189"/>
      <c r="AO37" s="189"/>
      <c r="AP37" s="189"/>
      <c r="AQ37" s="189"/>
      <c r="AR37" s="189"/>
      <c r="AS37" s="189"/>
      <c r="AT37" s="189"/>
    </row>
    <row r="38" spans="1:46">
      <c r="A38" s="189" t="s">
        <v>204</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row>
    <row r="39" spans="1:46" s="190" customFormat="1" ht="13.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2" t="s">
        <v>49</v>
      </c>
      <c r="AI39" s="192" t="s">
        <v>203</v>
      </c>
      <c r="AJ39" s="192" t="s">
        <v>50</v>
      </c>
      <c r="AK39" s="192" t="s">
        <v>51</v>
      </c>
      <c r="AL39" s="192" t="s">
        <v>52</v>
      </c>
      <c r="AM39" s="192" t="s">
        <v>202</v>
      </c>
      <c r="AN39" s="192" t="s">
        <v>53</v>
      </c>
      <c r="AO39" s="192" t="s">
        <v>55</v>
      </c>
      <c r="AP39" s="192" t="s">
        <v>56</v>
      </c>
      <c r="AQ39" s="192" t="s">
        <v>54</v>
      </c>
      <c r="AR39" s="192" t="s">
        <v>57</v>
      </c>
      <c r="AS39" s="191"/>
      <c r="AT39" s="191"/>
    </row>
    <row r="40" spans="1:46" s="190" customFormat="1" ht="74.2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210">
        <f>'様式１－１表紙'!$AH$39</f>
        <v>0</v>
      </c>
      <c r="AI40" s="210">
        <f>'様式１－１表紙'!$AI$39</f>
        <v>0</v>
      </c>
      <c r="AJ40" s="210">
        <f>'様式１－１表紙'!$AJ$39</f>
        <v>0</v>
      </c>
      <c r="AK40" s="210">
        <f>'様式１－１表紙'!$AK$39</f>
        <v>0</v>
      </c>
      <c r="AL40" s="210">
        <f>'様式１－１表紙'!$AL$39</f>
        <v>0</v>
      </c>
      <c r="AM40" s="210">
        <f>'様式１－１表紙'!$AM$39</f>
        <v>0</v>
      </c>
      <c r="AN40" s="210">
        <f>'様式１－１表紙'!$AN$39</f>
        <v>0</v>
      </c>
      <c r="AO40" s="210">
        <f>G10</f>
        <v>0</v>
      </c>
      <c r="AP40" s="210">
        <f>G12</f>
        <v>0</v>
      </c>
      <c r="AQ40" s="210">
        <f>G14</f>
        <v>0</v>
      </c>
      <c r="AR40" s="210">
        <f>G15</f>
        <v>0</v>
      </c>
      <c r="AS40" s="191"/>
      <c r="AT40" s="191"/>
    </row>
    <row r="41" spans="1:46">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row>
    <row r="42" spans="1:46">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row>
    <row r="43" spans="1:46">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row>
    <row r="44" spans="1:46">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row>
    <row r="45" spans="1:46">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row>
    <row r="46" spans="1:46">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row>
    <row r="47" spans="1:46">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row>
    <row r="48" spans="1:46">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row>
    <row r="49" spans="1:46">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row>
    <row r="50" spans="1:46">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row>
    <row r="51" spans="1:46">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row>
  </sheetData>
  <mergeCells count="18">
    <mergeCell ref="AG1:AG37"/>
    <mergeCell ref="F4:Y4"/>
    <mergeCell ref="A15:F31"/>
    <mergeCell ref="G15:AE31"/>
    <mergeCell ref="A9:F14"/>
    <mergeCell ref="G9:AE9"/>
    <mergeCell ref="G10:AE10"/>
    <mergeCell ref="G11:AE11"/>
    <mergeCell ref="G12:AE12"/>
    <mergeCell ref="G13:AE13"/>
    <mergeCell ref="G14:AE14"/>
    <mergeCell ref="W2:AE2"/>
    <mergeCell ref="A6:F6"/>
    <mergeCell ref="A7:F7"/>
    <mergeCell ref="A8:F8"/>
    <mergeCell ref="G6:AE6"/>
    <mergeCell ref="G7:AE7"/>
    <mergeCell ref="G8:AE8"/>
  </mergeCells>
  <phoneticPr fontId="1"/>
  <conditionalFormatting sqref="AH40:AR40">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workbookViewId="0"/>
  </sheetViews>
  <sheetFormatPr defaultRowHeight="12"/>
  <cols>
    <col min="1" max="1" width="1.875" style="1" customWidth="1"/>
    <col min="2" max="2" width="2" style="1" customWidth="1"/>
    <col min="3" max="3" width="27.5" style="1" bestFit="1" customWidth="1"/>
    <col min="4" max="19" width="10.125" style="100" customWidth="1"/>
    <col min="20" max="256" width="9" style="100"/>
    <col min="257" max="257" width="1.875" style="100" customWidth="1"/>
    <col min="258" max="258" width="2" style="100" customWidth="1"/>
    <col min="259" max="259" width="27.5" style="100" bestFit="1" customWidth="1"/>
    <col min="260" max="275" width="10.125" style="100" customWidth="1"/>
    <col min="276" max="512" width="9" style="100"/>
    <col min="513" max="513" width="1.875" style="100" customWidth="1"/>
    <col min="514" max="514" width="2" style="100" customWidth="1"/>
    <col min="515" max="515" width="27.5" style="100" bestFit="1" customWidth="1"/>
    <col min="516" max="531" width="10.125" style="100" customWidth="1"/>
    <col min="532" max="768" width="9" style="100"/>
    <col min="769" max="769" width="1.875" style="100" customWidth="1"/>
    <col min="770" max="770" width="2" style="100" customWidth="1"/>
    <col min="771" max="771" width="27.5" style="100" bestFit="1" customWidth="1"/>
    <col min="772" max="787" width="10.125" style="100" customWidth="1"/>
    <col min="788" max="1024" width="9" style="100"/>
    <col min="1025" max="1025" width="1.875" style="100" customWidth="1"/>
    <col min="1026" max="1026" width="2" style="100" customWidth="1"/>
    <col min="1027" max="1027" width="27.5" style="100" bestFit="1" customWidth="1"/>
    <col min="1028" max="1043" width="10.125" style="100" customWidth="1"/>
    <col min="1044" max="1280" width="9" style="100"/>
    <col min="1281" max="1281" width="1.875" style="100" customWidth="1"/>
    <col min="1282" max="1282" width="2" style="100" customWidth="1"/>
    <col min="1283" max="1283" width="27.5" style="100" bestFit="1" customWidth="1"/>
    <col min="1284" max="1299" width="10.125" style="100" customWidth="1"/>
    <col min="1300" max="1536" width="9" style="100"/>
    <col min="1537" max="1537" width="1.875" style="100" customWidth="1"/>
    <col min="1538" max="1538" width="2" style="100" customWidth="1"/>
    <col min="1539" max="1539" width="27.5" style="100" bestFit="1" customWidth="1"/>
    <col min="1540" max="1555" width="10.125" style="100" customWidth="1"/>
    <col min="1556" max="1792" width="9" style="100"/>
    <col min="1793" max="1793" width="1.875" style="100" customWidth="1"/>
    <col min="1794" max="1794" width="2" style="100" customWidth="1"/>
    <col min="1795" max="1795" width="27.5" style="100" bestFit="1" customWidth="1"/>
    <col min="1796" max="1811" width="10.125" style="100" customWidth="1"/>
    <col min="1812" max="2048" width="9" style="100"/>
    <col min="2049" max="2049" width="1.875" style="100" customWidth="1"/>
    <col min="2050" max="2050" width="2" style="100" customWidth="1"/>
    <col min="2051" max="2051" width="27.5" style="100" bestFit="1" customWidth="1"/>
    <col min="2052" max="2067" width="10.125" style="100" customWidth="1"/>
    <col min="2068" max="2304" width="9" style="100"/>
    <col min="2305" max="2305" width="1.875" style="100" customWidth="1"/>
    <col min="2306" max="2306" width="2" style="100" customWidth="1"/>
    <col min="2307" max="2307" width="27.5" style="100" bestFit="1" customWidth="1"/>
    <col min="2308" max="2323" width="10.125" style="100" customWidth="1"/>
    <col min="2324" max="2560" width="9" style="100"/>
    <col min="2561" max="2561" width="1.875" style="100" customWidth="1"/>
    <col min="2562" max="2562" width="2" style="100" customWidth="1"/>
    <col min="2563" max="2563" width="27.5" style="100" bestFit="1" customWidth="1"/>
    <col min="2564" max="2579" width="10.125" style="100" customWidth="1"/>
    <col min="2580" max="2816" width="9" style="100"/>
    <col min="2817" max="2817" width="1.875" style="100" customWidth="1"/>
    <col min="2818" max="2818" width="2" style="100" customWidth="1"/>
    <col min="2819" max="2819" width="27.5" style="100" bestFit="1" customWidth="1"/>
    <col min="2820" max="2835" width="10.125" style="100" customWidth="1"/>
    <col min="2836" max="3072" width="9" style="100"/>
    <col min="3073" max="3073" width="1.875" style="100" customWidth="1"/>
    <col min="3074" max="3074" width="2" style="100" customWidth="1"/>
    <col min="3075" max="3075" width="27.5" style="100" bestFit="1" customWidth="1"/>
    <col min="3076" max="3091" width="10.125" style="100" customWidth="1"/>
    <col min="3092" max="3328" width="9" style="100"/>
    <col min="3329" max="3329" width="1.875" style="100" customWidth="1"/>
    <col min="3330" max="3330" width="2" style="100" customWidth="1"/>
    <col min="3331" max="3331" width="27.5" style="100" bestFit="1" customWidth="1"/>
    <col min="3332" max="3347" width="10.125" style="100" customWidth="1"/>
    <col min="3348" max="3584" width="9" style="100"/>
    <col min="3585" max="3585" width="1.875" style="100" customWidth="1"/>
    <col min="3586" max="3586" width="2" style="100" customWidth="1"/>
    <col min="3587" max="3587" width="27.5" style="100" bestFit="1" customWidth="1"/>
    <col min="3588" max="3603" width="10.125" style="100" customWidth="1"/>
    <col min="3604" max="3840" width="9" style="100"/>
    <col min="3841" max="3841" width="1.875" style="100" customWidth="1"/>
    <col min="3842" max="3842" width="2" style="100" customWidth="1"/>
    <col min="3843" max="3843" width="27.5" style="100" bestFit="1" customWidth="1"/>
    <col min="3844" max="3859" width="10.125" style="100" customWidth="1"/>
    <col min="3860" max="4096" width="9" style="100"/>
    <col min="4097" max="4097" width="1.875" style="100" customWidth="1"/>
    <col min="4098" max="4098" width="2" style="100" customWidth="1"/>
    <col min="4099" max="4099" width="27.5" style="100" bestFit="1" customWidth="1"/>
    <col min="4100" max="4115" width="10.125" style="100" customWidth="1"/>
    <col min="4116" max="4352" width="9" style="100"/>
    <col min="4353" max="4353" width="1.875" style="100" customWidth="1"/>
    <col min="4354" max="4354" width="2" style="100" customWidth="1"/>
    <col min="4355" max="4355" width="27.5" style="100" bestFit="1" customWidth="1"/>
    <col min="4356" max="4371" width="10.125" style="100" customWidth="1"/>
    <col min="4372" max="4608" width="9" style="100"/>
    <col min="4609" max="4609" width="1.875" style="100" customWidth="1"/>
    <col min="4610" max="4610" width="2" style="100" customWidth="1"/>
    <col min="4611" max="4611" width="27.5" style="100" bestFit="1" customWidth="1"/>
    <col min="4612" max="4627" width="10.125" style="100" customWidth="1"/>
    <col min="4628" max="4864" width="9" style="100"/>
    <col min="4865" max="4865" width="1.875" style="100" customWidth="1"/>
    <col min="4866" max="4866" width="2" style="100" customWidth="1"/>
    <col min="4867" max="4867" width="27.5" style="100" bestFit="1" customWidth="1"/>
    <col min="4868" max="4883" width="10.125" style="100" customWidth="1"/>
    <col min="4884" max="5120" width="9" style="100"/>
    <col min="5121" max="5121" width="1.875" style="100" customWidth="1"/>
    <col min="5122" max="5122" width="2" style="100" customWidth="1"/>
    <col min="5123" max="5123" width="27.5" style="100" bestFit="1" customWidth="1"/>
    <col min="5124" max="5139" width="10.125" style="100" customWidth="1"/>
    <col min="5140" max="5376" width="9" style="100"/>
    <col min="5377" max="5377" width="1.875" style="100" customWidth="1"/>
    <col min="5378" max="5378" width="2" style="100" customWidth="1"/>
    <col min="5379" max="5379" width="27.5" style="100" bestFit="1" customWidth="1"/>
    <col min="5380" max="5395" width="10.125" style="100" customWidth="1"/>
    <col min="5396" max="5632" width="9" style="100"/>
    <col min="5633" max="5633" width="1.875" style="100" customWidth="1"/>
    <col min="5634" max="5634" width="2" style="100" customWidth="1"/>
    <col min="5635" max="5635" width="27.5" style="100" bestFit="1" customWidth="1"/>
    <col min="5636" max="5651" width="10.125" style="100" customWidth="1"/>
    <col min="5652" max="5888" width="9" style="100"/>
    <col min="5889" max="5889" width="1.875" style="100" customWidth="1"/>
    <col min="5890" max="5890" width="2" style="100" customWidth="1"/>
    <col min="5891" max="5891" width="27.5" style="100" bestFit="1" customWidth="1"/>
    <col min="5892" max="5907" width="10.125" style="100" customWidth="1"/>
    <col min="5908" max="6144" width="9" style="100"/>
    <col min="6145" max="6145" width="1.875" style="100" customWidth="1"/>
    <col min="6146" max="6146" width="2" style="100" customWidth="1"/>
    <col min="6147" max="6147" width="27.5" style="100" bestFit="1" customWidth="1"/>
    <col min="6148" max="6163" width="10.125" style="100" customWidth="1"/>
    <col min="6164" max="6400" width="9" style="100"/>
    <col min="6401" max="6401" width="1.875" style="100" customWidth="1"/>
    <col min="6402" max="6402" width="2" style="100" customWidth="1"/>
    <col min="6403" max="6403" width="27.5" style="100" bestFit="1" customWidth="1"/>
    <col min="6404" max="6419" width="10.125" style="100" customWidth="1"/>
    <col min="6420" max="6656" width="9" style="100"/>
    <col min="6657" max="6657" width="1.875" style="100" customWidth="1"/>
    <col min="6658" max="6658" width="2" style="100" customWidth="1"/>
    <col min="6659" max="6659" width="27.5" style="100" bestFit="1" customWidth="1"/>
    <col min="6660" max="6675" width="10.125" style="100" customWidth="1"/>
    <col min="6676" max="6912" width="9" style="100"/>
    <col min="6913" max="6913" width="1.875" style="100" customWidth="1"/>
    <col min="6914" max="6914" width="2" style="100" customWidth="1"/>
    <col min="6915" max="6915" width="27.5" style="100" bestFit="1" customWidth="1"/>
    <col min="6916" max="6931" width="10.125" style="100" customWidth="1"/>
    <col min="6932" max="7168" width="9" style="100"/>
    <col min="7169" max="7169" width="1.875" style="100" customWidth="1"/>
    <col min="7170" max="7170" width="2" style="100" customWidth="1"/>
    <col min="7171" max="7171" width="27.5" style="100" bestFit="1" customWidth="1"/>
    <col min="7172" max="7187" width="10.125" style="100" customWidth="1"/>
    <col min="7188" max="7424" width="9" style="100"/>
    <col min="7425" max="7425" width="1.875" style="100" customWidth="1"/>
    <col min="7426" max="7426" width="2" style="100" customWidth="1"/>
    <col min="7427" max="7427" width="27.5" style="100" bestFit="1" customWidth="1"/>
    <col min="7428" max="7443" width="10.125" style="100" customWidth="1"/>
    <col min="7444" max="7680" width="9" style="100"/>
    <col min="7681" max="7681" width="1.875" style="100" customWidth="1"/>
    <col min="7682" max="7682" width="2" style="100" customWidth="1"/>
    <col min="7683" max="7683" width="27.5" style="100" bestFit="1" customWidth="1"/>
    <col min="7684" max="7699" width="10.125" style="100" customWidth="1"/>
    <col min="7700" max="7936" width="9" style="100"/>
    <col min="7937" max="7937" width="1.875" style="100" customWidth="1"/>
    <col min="7938" max="7938" width="2" style="100" customWidth="1"/>
    <col min="7939" max="7939" width="27.5" style="100" bestFit="1" customWidth="1"/>
    <col min="7940" max="7955" width="10.125" style="100" customWidth="1"/>
    <col min="7956" max="8192" width="9" style="100"/>
    <col min="8193" max="8193" width="1.875" style="100" customWidth="1"/>
    <col min="8194" max="8194" width="2" style="100" customWidth="1"/>
    <col min="8195" max="8195" width="27.5" style="100" bestFit="1" customWidth="1"/>
    <col min="8196" max="8211" width="10.125" style="100" customWidth="1"/>
    <col min="8212" max="8448" width="9" style="100"/>
    <col min="8449" max="8449" width="1.875" style="100" customWidth="1"/>
    <col min="8450" max="8450" width="2" style="100" customWidth="1"/>
    <col min="8451" max="8451" width="27.5" style="100" bestFit="1" customWidth="1"/>
    <col min="8452" max="8467" width="10.125" style="100" customWidth="1"/>
    <col min="8468" max="8704" width="9" style="100"/>
    <col min="8705" max="8705" width="1.875" style="100" customWidth="1"/>
    <col min="8706" max="8706" width="2" style="100" customWidth="1"/>
    <col min="8707" max="8707" width="27.5" style="100" bestFit="1" customWidth="1"/>
    <col min="8708" max="8723" width="10.125" style="100" customWidth="1"/>
    <col min="8724" max="8960" width="9" style="100"/>
    <col min="8961" max="8961" width="1.875" style="100" customWidth="1"/>
    <col min="8962" max="8962" width="2" style="100" customWidth="1"/>
    <col min="8963" max="8963" width="27.5" style="100" bestFit="1" customWidth="1"/>
    <col min="8964" max="8979" width="10.125" style="100" customWidth="1"/>
    <col min="8980" max="9216" width="9" style="100"/>
    <col min="9217" max="9217" width="1.875" style="100" customWidth="1"/>
    <col min="9218" max="9218" width="2" style="100" customWidth="1"/>
    <col min="9219" max="9219" width="27.5" style="100" bestFit="1" customWidth="1"/>
    <col min="9220" max="9235" width="10.125" style="100" customWidth="1"/>
    <col min="9236" max="9472" width="9" style="100"/>
    <col min="9473" max="9473" width="1.875" style="100" customWidth="1"/>
    <col min="9474" max="9474" width="2" style="100" customWidth="1"/>
    <col min="9475" max="9475" width="27.5" style="100" bestFit="1" customWidth="1"/>
    <col min="9476" max="9491" width="10.125" style="100" customWidth="1"/>
    <col min="9492" max="9728" width="9" style="100"/>
    <col min="9729" max="9729" width="1.875" style="100" customWidth="1"/>
    <col min="9730" max="9730" width="2" style="100" customWidth="1"/>
    <col min="9731" max="9731" width="27.5" style="100" bestFit="1" customWidth="1"/>
    <col min="9732" max="9747" width="10.125" style="100" customWidth="1"/>
    <col min="9748" max="9984" width="9" style="100"/>
    <col min="9985" max="9985" width="1.875" style="100" customWidth="1"/>
    <col min="9986" max="9986" width="2" style="100" customWidth="1"/>
    <col min="9987" max="9987" width="27.5" style="100" bestFit="1" customWidth="1"/>
    <col min="9988" max="10003" width="10.125" style="100" customWidth="1"/>
    <col min="10004" max="10240" width="9" style="100"/>
    <col min="10241" max="10241" width="1.875" style="100" customWidth="1"/>
    <col min="10242" max="10242" width="2" style="100" customWidth="1"/>
    <col min="10243" max="10243" width="27.5" style="100" bestFit="1" customWidth="1"/>
    <col min="10244" max="10259" width="10.125" style="100" customWidth="1"/>
    <col min="10260" max="10496" width="9" style="100"/>
    <col min="10497" max="10497" width="1.875" style="100" customWidth="1"/>
    <col min="10498" max="10498" width="2" style="100" customWidth="1"/>
    <col min="10499" max="10499" width="27.5" style="100" bestFit="1" customWidth="1"/>
    <col min="10500" max="10515" width="10.125" style="100" customWidth="1"/>
    <col min="10516" max="10752" width="9" style="100"/>
    <col min="10753" max="10753" width="1.875" style="100" customWidth="1"/>
    <col min="10754" max="10754" width="2" style="100" customWidth="1"/>
    <col min="10755" max="10755" width="27.5" style="100" bestFit="1" customWidth="1"/>
    <col min="10756" max="10771" width="10.125" style="100" customWidth="1"/>
    <col min="10772" max="11008" width="9" style="100"/>
    <col min="11009" max="11009" width="1.875" style="100" customWidth="1"/>
    <col min="11010" max="11010" width="2" style="100" customWidth="1"/>
    <col min="11011" max="11011" width="27.5" style="100" bestFit="1" customWidth="1"/>
    <col min="11012" max="11027" width="10.125" style="100" customWidth="1"/>
    <col min="11028" max="11264" width="9" style="100"/>
    <col min="11265" max="11265" width="1.875" style="100" customWidth="1"/>
    <col min="11266" max="11266" width="2" style="100" customWidth="1"/>
    <col min="11267" max="11267" width="27.5" style="100" bestFit="1" customWidth="1"/>
    <col min="11268" max="11283" width="10.125" style="100" customWidth="1"/>
    <col min="11284" max="11520" width="9" style="100"/>
    <col min="11521" max="11521" width="1.875" style="100" customWidth="1"/>
    <col min="11522" max="11522" width="2" style="100" customWidth="1"/>
    <col min="11523" max="11523" width="27.5" style="100" bestFit="1" customWidth="1"/>
    <col min="11524" max="11539" width="10.125" style="100" customWidth="1"/>
    <col min="11540" max="11776" width="9" style="100"/>
    <col min="11777" max="11777" width="1.875" style="100" customWidth="1"/>
    <col min="11778" max="11778" width="2" style="100" customWidth="1"/>
    <col min="11779" max="11779" width="27.5" style="100" bestFit="1" customWidth="1"/>
    <col min="11780" max="11795" width="10.125" style="100" customWidth="1"/>
    <col min="11796" max="12032" width="9" style="100"/>
    <col min="12033" max="12033" width="1.875" style="100" customWidth="1"/>
    <col min="12034" max="12034" width="2" style="100" customWidth="1"/>
    <col min="12035" max="12035" width="27.5" style="100" bestFit="1" customWidth="1"/>
    <col min="12036" max="12051" width="10.125" style="100" customWidth="1"/>
    <col min="12052" max="12288" width="9" style="100"/>
    <col min="12289" max="12289" width="1.875" style="100" customWidth="1"/>
    <col min="12290" max="12290" width="2" style="100" customWidth="1"/>
    <col min="12291" max="12291" width="27.5" style="100" bestFit="1" customWidth="1"/>
    <col min="12292" max="12307" width="10.125" style="100" customWidth="1"/>
    <col min="12308" max="12544" width="9" style="100"/>
    <col min="12545" max="12545" width="1.875" style="100" customWidth="1"/>
    <col min="12546" max="12546" width="2" style="100" customWidth="1"/>
    <col min="12547" max="12547" width="27.5" style="100" bestFit="1" customWidth="1"/>
    <col min="12548" max="12563" width="10.125" style="100" customWidth="1"/>
    <col min="12564" max="12800" width="9" style="100"/>
    <col min="12801" max="12801" width="1.875" style="100" customWidth="1"/>
    <col min="12802" max="12802" width="2" style="100" customWidth="1"/>
    <col min="12803" max="12803" width="27.5" style="100" bestFit="1" customWidth="1"/>
    <col min="12804" max="12819" width="10.125" style="100" customWidth="1"/>
    <col min="12820" max="13056" width="9" style="100"/>
    <col min="13057" max="13057" width="1.875" style="100" customWidth="1"/>
    <col min="13058" max="13058" width="2" style="100" customWidth="1"/>
    <col min="13059" max="13059" width="27.5" style="100" bestFit="1" customWidth="1"/>
    <col min="13060" max="13075" width="10.125" style="100" customWidth="1"/>
    <col min="13076" max="13312" width="9" style="100"/>
    <col min="13313" max="13313" width="1.875" style="100" customWidth="1"/>
    <col min="13314" max="13314" width="2" style="100" customWidth="1"/>
    <col min="13315" max="13315" width="27.5" style="100" bestFit="1" customWidth="1"/>
    <col min="13316" max="13331" width="10.125" style="100" customWidth="1"/>
    <col min="13332" max="13568" width="9" style="100"/>
    <col min="13569" max="13569" width="1.875" style="100" customWidth="1"/>
    <col min="13570" max="13570" width="2" style="100" customWidth="1"/>
    <col min="13571" max="13571" width="27.5" style="100" bestFit="1" customWidth="1"/>
    <col min="13572" max="13587" width="10.125" style="100" customWidth="1"/>
    <col min="13588" max="13824" width="9" style="100"/>
    <col min="13825" max="13825" width="1.875" style="100" customWidth="1"/>
    <col min="13826" max="13826" width="2" style="100" customWidth="1"/>
    <col min="13827" max="13827" width="27.5" style="100" bestFit="1" customWidth="1"/>
    <col min="13828" max="13843" width="10.125" style="100" customWidth="1"/>
    <col min="13844" max="14080" width="9" style="100"/>
    <col min="14081" max="14081" width="1.875" style="100" customWidth="1"/>
    <col min="14082" max="14082" width="2" style="100" customWidth="1"/>
    <col min="14083" max="14083" width="27.5" style="100" bestFit="1" customWidth="1"/>
    <col min="14084" max="14099" width="10.125" style="100" customWidth="1"/>
    <col min="14100" max="14336" width="9" style="100"/>
    <col min="14337" max="14337" width="1.875" style="100" customWidth="1"/>
    <col min="14338" max="14338" width="2" style="100" customWidth="1"/>
    <col min="14339" max="14339" width="27.5" style="100" bestFit="1" customWidth="1"/>
    <col min="14340" max="14355" width="10.125" style="100" customWidth="1"/>
    <col min="14356" max="14592" width="9" style="100"/>
    <col min="14593" max="14593" width="1.875" style="100" customWidth="1"/>
    <col min="14594" max="14594" width="2" style="100" customWidth="1"/>
    <col min="14595" max="14595" width="27.5" style="100" bestFit="1" customWidth="1"/>
    <col min="14596" max="14611" width="10.125" style="100" customWidth="1"/>
    <col min="14612" max="14848" width="9" style="100"/>
    <col min="14849" max="14849" width="1.875" style="100" customWidth="1"/>
    <col min="14850" max="14850" width="2" style="100" customWidth="1"/>
    <col min="14851" max="14851" width="27.5" style="100" bestFit="1" customWidth="1"/>
    <col min="14852" max="14867" width="10.125" style="100" customWidth="1"/>
    <col min="14868" max="15104" width="9" style="100"/>
    <col min="15105" max="15105" width="1.875" style="100" customWidth="1"/>
    <col min="15106" max="15106" width="2" style="100" customWidth="1"/>
    <col min="15107" max="15107" width="27.5" style="100" bestFit="1" customWidth="1"/>
    <col min="15108" max="15123" width="10.125" style="100" customWidth="1"/>
    <col min="15124" max="15360" width="9" style="100"/>
    <col min="15361" max="15361" width="1.875" style="100" customWidth="1"/>
    <col min="15362" max="15362" width="2" style="100" customWidth="1"/>
    <col min="15363" max="15363" width="27.5" style="100" bestFit="1" customWidth="1"/>
    <col min="15364" max="15379" width="10.125" style="100" customWidth="1"/>
    <col min="15380" max="15616" width="9" style="100"/>
    <col min="15617" max="15617" width="1.875" style="100" customWidth="1"/>
    <col min="15618" max="15618" width="2" style="100" customWidth="1"/>
    <col min="15619" max="15619" width="27.5" style="100" bestFit="1" customWidth="1"/>
    <col min="15620" max="15635" width="10.125" style="100" customWidth="1"/>
    <col min="15636" max="15872" width="9" style="100"/>
    <col min="15873" max="15873" width="1.875" style="100" customWidth="1"/>
    <col min="15874" max="15874" width="2" style="100" customWidth="1"/>
    <col min="15875" max="15875" width="27.5" style="100" bestFit="1" customWidth="1"/>
    <col min="15876" max="15891" width="10.125" style="100" customWidth="1"/>
    <col min="15892" max="16128" width="9" style="100"/>
    <col min="16129" max="16129" width="1.875" style="100" customWidth="1"/>
    <col min="16130" max="16130" width="2" style="100" customWidth="1"/>
    <col min="16131" max="16131" width="27.5" style="100" bestFit="1" customWidth="1"/>
    <col min="16132" max="16147" width="10.125" style="100" customWidth="1"/>
    <col min="16148" max="16384" width="9" style="100"/>
  </cols>
  <sheetData>
    <row r="1" spans="1:19" ht="13.5">
      <c r="S1" s="2" t="s">
        <v>246</v>
      </c>
    </row>
    <row r="2" spans="1:19" ht="13.5">
      <c r="A2" s="3" t="s">
        <v>0</v>
      </c>
    </row>
    <row r="4" spans="1:19" ht="12.75" thickBot="1">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c r="A5" s="5"/>
      <c r="B5" s="6"/>
      <c r="C5" s="7" t="s">
        <v>395</v>
      </c>
      <c r="D5" s="8" t="s">
        <v>410</v>
      </c>
      <c r="E5" s="238" t="s">
        <v>396</v>
      </c>
      <c r="F5" s="238" t="s">
        <v>397</v>
      </c>
      <c r="G5" s="238" t="s">
        <v>398</v>
      </c>
      <c r="H5" s="238" t="s">
        <v>399</v>
      </c>
      <c r="I5" s="238" t="s">
        <v>400</v>
      </c>
      <c r="J5" s="238" t="s">
        <v>401</v>
      </c>
      <c r="K5" s="238" t="s">
        <v>402</v>
      </c>
      <c r="L5" s="238" t="s">
        <v>403</v>
      </c>
      <c r="M5" s="238" t="s">
        <v>404</v>
      </c>
      <c r="N5" s="238" t="s">
        <v>405</v>
      </c>
      <c r="O5" s="238" t="s">
        <v>406</v>
      </c>
      <c r="P5" s="238" t="s">
        <v>407</v>
      </c>
      <c r="Q5" s="238" t="s">
        <v>408</v>
      </c>
      <c r="R5" s="9" t="s">
        <v>409</v>
      </c>
      <c r="S5" s="10" t="s">
        <v>16</v>
      </c>
    </row>
    <row r="6" spans="1:19" ht="12.75" thickBot="1">
      <c r="A6" s="764" t="s">
        <v>17</v>
      </c>
      <c r="B6" s="765"/>
      <c r="C6" s="11"/>
      <c r="D6" s="12"/>
      <c r="E6" s="13"/>
      <c r="F6" s="13"/>
      <c r="G6" s="13"/>
      <c r="H6" s="13"/>
      <c r="I6" s="13"/>
      <c r="J6" s="13"/>
      <c r="K6" s="13"/>
      <c r="L6" s="13"/>
      <c r="M6" s="13"/>
      <c r="N6" s="13"/>
      <c r="O6" s="13"/>
      <c r="P6" s="13"/>
      <c r="Q6" s="14"/>
      <c r="R6" s="15"/>
      <c r="S6" s="11"/>
    </row>
    <row r="7" spans="1:19" ht="12.75" thickTop="1">
      <c r="A7" s="16"/>
      <c r="B7" s="17" t="s">
        <v>18</v>
      </c>
      <c r="C7" s="18"/>
      <c r="D7" s="19"/>
      <c r="E7" s="20"/>
      <c r="F7" s="20"/>
      <c r="G7" s="20"/>
      <c r="H7" s="20"/>
      <c r="I7" s="20"/>
      <c r="J7" s="20"/>
      <c r="K7" s="20"/>
      <c r="L7" s="20"/>
      <c r="M7" s="20"/>
      <c r="N7" s="20"/>
      <c r="O7" s="20"/>
      <c r="P7" s="20"/>
      <c r="Q7" s="21"/>
      <c r="R7" s="22"/>
      <c r="S7" s="18"/>
    </row>
    <row r="8" spans="1:19">
      <c r="A8" s="23"/>
      <c r="B8" s="24"/>
      <c r="C8" s="25" t="s">
        <v>19</v>
      </c>
      <c r="D8" s="26"/>
      <c r="E8" s="27"/>
      <c r="F8" s="27"/>
      <c r="G8" s="27"/>
      <c r="H8" s="27"/>
      <c r="I8" s="27"/>
      <c r="J8" s="27"/>
      <c r="K8" s="27"/>
      <c r="L8" s="27"/>
      <c r="M8" s="27"/>
      <c r="N8" s="27"/>
      <c r="O8" s="27"/>
      <c r="P8" s="27"/>
      <c r="Q8" s="28"/>
      <c r="R8" s="25"/>
      <c r="S8" s="29"/>
    </row>
    <row r="9" spans="1:19">
      <c r="A9" s="23"/>
      <c r="B9" s="24"/>
      <c r="C9" s="30" t="s">
        <v>20</v>
      </c>
      <c r="D9" s="31"/>
      <c r="E9" s="32"/>
      <c r="F9" s="32"/>
      <c r="G9" s="32"/>
      <c r="H9" s="32"/>
      <c r="I9" s="32"/>
      <c r="J9" s="32"/>
      <c r="K9" s="32"/>
      <c r="L9" s="32"/>
      <c r="M9" s="32"/>
      <c r="N9" s="32"/>
      <c r="O9" s="32"/>
      <c r="P9" s="32"/>
      <c r="Q9" s="33"/>
      <c r="R9" s="34"/>
      <c r="S9" s="35"/>
    </row>
    <row r="10" spans="1:19">
      <c r="A10" s="23"/>
      <c r="B10" s="24"/>
      <c r="C10" s="30" t="s">
        <v>21</v>
      </c>
      <c r="D10" s="31"/>
      <c r="E10" s="32"/>
      <c r="F10" s="32"/>
      <c r="G10" s="32"/>
      <c r="H10" s="32"/>
      <c r="I10" s="32"/>
      <c r="J10" s="32"/>
      <c r="K10" s="32"/>
      <c r="L10" s="32"/>
      <c r="M10" s="32"/>
      <c r="N10" s="32"/>
      <c r="O10" s="32"/>
      <c r="P10" s="32"/>
      <c r="Q10" s="33"/>
      <c r="R10" s="34"/>
      <c r="S10" s="35"/>
    </row>
    <row r="11" spans="1:19">
      <c r="A11" s="23"/>
      <c r="B11" s="24"/>
      <c r="C11" s="34" t="s">
        <v>22</v>
      </c>
      <c r="D11" s="31"/>
      <c r="E11" s="32"/>
      <c r="F11" s="32"/>
      <c r="G11" s="32"/>
      <c r="H11" s="32"/>
      <c r="I11" s="32"/>
      <c r="J11" s="32"/>
      <c r="K11" s="32"/>
      <c r="L11" s="32"/>
      <c r="M11" s="32"/>
      <c r="N11" s="32"/>
      <c r="O11" s="32"/>
      <c r="P11" s="32"/>
      <c r="Q11" s="33"/>
      <c r="R11" s="34"/>
      <c r="S11" s="35"/>
    </row>
    <row r="12" spans="1:19">
      <c r="A12" s="23"/>
      <c r="B12" s="24"/>
      <c r="C12" s="34" t="s">
        <v>23</v>
      </c>
      <c r="D12" s="31"/>
      <c r="E12" s="32"/>
      <c r="F12" s="32"/>
      <c r="G12" s="32"/>
      <c r="H12" s="32"/>
      <c r="I12" s="32"/>
      <c r="J12" s="32"/>
      <c r="K12" s="32"/>
      <c r="L12" s="32"/>
      <c r="M12" s="32"/>
      <c r="N12" s="32"/>
      <c r="O12" s="32"/>
      <c r="P12" s="32"/>
      <c r="Q12" s="33"/>
      <c r="R12" s="34"/>
      <c r="S12" s="35"/>
    </row>
    <row r="13" spans="1:19">
      <c r="A13" s="36"/>
      <c r="B13" s="24"/>
      <c r="C13" s="37" t="s">
        <v>24</v>
      </c>
      <c r="D13" s="38"/>
      <c r="E13" s="39"/>
      <c r="F13" s="39"/>
      <c r="G13" s="39"/>
      <c r="H13" s="39"/>
      <c r="I13" s="39"/>
      <c r="J13" s="39"/>
      <c r="K13" s="39"/>
      <c r="L13" s="39"/>
      <c r="M13" s="39"/>
      <c r="N13" s="39"/>
      <c r="O13" s="39"/>
      <c r="P13" s="39"/>
      <c r="Q13" s="40"/>
      <c r="R13" s="37"/>
      <c r="S13" s="41"/>
    </row>
    <row r="14" spans="1:19">
      <c r="A14" s="23"/>
      <c r="B14" s="42" t="s">
        <v>25</v>
      </c>
      <c r="C14" s="43"/>
      <c r="D14" s="44"/>
      <c r="E14" s="45"/>
      <c r="F14" s="45"/>
      <c r="G14" s="45"/>
      <c r="H14" s="45"/>
      <c r="I14" s="45"/>
      <c r="J14" s="45"/>
      <c r="K14" s="45"/>
      <c r="L14" s="45"/>
      <c r="M14" s="45"/>
      <c r="N14" s="45"/>
      <c r="O14" s="45"/>
      <c r="P14" s="45"/>
      <c r="Q14" s="46"/>
      <c r="R14" s="47"/>
      <c r="S14" s="43"/>
    </row>
    <row r="15" spans="1:19">
      <c r="A15" s="23"/>
      <c r="B15" s="24"/>
      <c r="C15" s="25" t="s">
        <v>26</v>
      </c>
      <c r="D15" s="26"/>
      <c r="E15" s="27"/>
      <c r="F15" s="27"/>
      <c r="G15" s="27"/>
      <c r="H15" s="27"/>
      <c r="I15" s="27"/>
      <c r="J15" s="27"/>
      <c r="K15" s="27"/>
      <c r="L15" s="27"/>
      <c r="M15" s="27"/>
      <c r="N15" s="27"/>
      <c r="O15" s="27"/>
      <c r="P15" s="27"/>
      <c r="Q15" s="28"/>
      <c r="R15" s="25"/>
      <c r="S15" s="29"/>
    </row>
    <row r="16" spans="1:19">
      <c r="A16" s="23"/>
      <c r="B16" s="24"/>
      <c r="C16" s="37" t="s">
        <v>27</v>
      </c>
      <c r="D16" s="38"/>
      <c r="E16" s="39"/>
      <c r="F16" s="39"/>
      <c r="G16" s="39"/>
      <c r="H16" s="39"/>
      <c r="I16" s="39"/>
      <c r="J16" s="39"/>
      <c r="K16" s="39"/>
      <c r="L16" s="39"/>
      <c r="M16" s="39"/>
      <c r="N16" s="39"/>
      <c r="O16" s="39"/>
      <c r="P16" s="39"/>
      <c r="Q16" s="40"/>
      <c r="R16" s="37"/>
      <c r="S16" s="41"/>
    </row>
    <row r="17" spans="1:19">
      <c r="A17" s="23"/>
      <c r="B17" s="24"/>
      <c r="C17" s="37" t="s">
        <v>28</v>
      </c>
      <c r="D17" s="38"/>
      <c r="E17" s="39"/>
      <c r="F17" s="39"/>
      <c r="G17" s="39"/>
      <c r="H17" s="39"/>
      <c r="I17" s="39"/>
      <c r="J17" s="39"/>
      <c r="K17" s="39"/>
      <c r="L17" s="39"/>
      <c r="M17" s="39"/>
      <c r="N17" s="39"/>
      <c r="O17" s="39"/>
      <c r="P17" s="39"/>
      <c r="Q17" s="40"/>
      <c r="R17" s="37"/>
      <c r="S17" s="41"/>
    </row>
    <row r="18" spans="1:19">
      <c r="A18" s="36"/>
      <c r="B18" s="24"/>
      <c r="C18" s="37" t="s">
        <v>29</v>
      </c>
      <c r="D18" s="38"/>
      <c r="E18" s="39"/>
      <c r="F18" s="39"/>
      <c r="G18" s="39"/>
      <c r="H18" s="39"/>
      <c r="I18" s="39"/>
      <c r="J18" s="39"/>
      <c r="K18" s="39"/>
      <c r="L18" s="39"/>
      <c r="M18" s="39"/>
      <c r="N18" s="39"/>
      <c r="O18" s="39"/>
      <c r="P18" s="39"/>
      <c r="Q18" s="40"/>
      <c r="R18" s="37"/>
      <c r="S18" s="41"/>
    </row>
    <row r="19" spans="1:19">
      <c r="A19" s="48"/>
      <c r="B19" s="45" t="s">
        <v>30</v>
      </c>
      <c r="C19" s="47"/>
      <c r="D19" s="44"/>
      <c r="E19" s="49"/>
      <c r="F19" s="49"/>
      <c r="G19" s="49"/>
      <c r="H19" s="49"/>
      <c r="I19" s="49"/>
      <c r="J19" s="49"/>
      <c r="K19" s="49"/>
      <c r="L19" s="49"/>
      <c r="M19" s="49"/>
      <c r="N19" s="49"/>
      <c r="O19" s="49"/>
      <c r="P19" s="49"/>
      <c r="Q19" s="50"/>
      <c r="R19" s="47"/>
      <c r="S19" s="43"/>
    </row>
    <row r="20" spans="1:19">
      <c r="A20" s="48"/>
      <c r="B20" s="46" t="s">
        <v>31</v>
      </c>
      <c r="C20" s="43"/>
      <c r="D20" s="44"/>
      <c r="E20" s="45"/>
      <c r="F20" s="45"/>
      <c r="G20" s="45"/>
      <c r="H20" s="45"/>
      <c r="I20" s="45"/>
      <c r="J20" s="45"/>
      <c r="K20" s="45"/>
      <c r="L20" s="45"/>
      <c r="M20" s="45"/>
      <c r="N20" s="45"/>
      <c r="O20" s="45"/>
      <c r="P20" s="45"/>
      <c r="Q20" s="46"/>
      <c r="R20" s="47"/>
      <c r="S20" s="43"/>
    </row>
    <row r="21" spans="1:19" ht="12.75" thickBot="1">
      <c r="A21" s="51"/>
      <c r="B21" s="52" t="s">
        <v>32</v>
      </c>
      <c r="C21" s="53"/>
      <c r="D21" s="54"/>
      <c r="E21" s="55"/>
      <c r="F21" s="55"/>
      <c r="G21" s="55"/>
      <c r="H21" s="55"/>
      <c r="I21" s="55"/>
      <c r="J21" s="55"/>
      <c r="K21" s="55"/>
      <c r="L21" s="55"/>
      <c r="M21" s="55"/>
      <c r="N21" s="55"/>
      <c r="O21" s="55"/>
      <c r="P21" s="55"/>
      <c r="Q21" s="56"/>
      <c r="R21" s="53"/>
      <c r="S21" s="57"/>
    </row>
    <row r="22" spans="1:19">
      <c r="A22" s="58"/>
      <c r="B22" s="59"/>
      <c r="C22" s="59"/>
      <c r="D22" s="59"/>
      <c r="E22" s="59"/>
      <c r="F22" s="59"/>
      <c r="G22" s="59"/>
      <c r="H22" s="59"/>
      <c r="I22" s="59"/>
      <c r="J22" s="59"/>
      <c r="K22" s="59"/>
      <c r="L22" s="59"/>
      <c r="M22" s="59"/>
      <c r="N22" s="59"/>
      <c r="O22" s="59"/>
      <c r="P22" s="59"/>
      <c r="Q22" s="59"/>
      <c r="R22" s="59"/>
      <c r="S22" s="59"/>
    </row>
    <row r="23" spans="1:19">
      <c r="A23" s="58"/>
      <c r="B23" s="59"/>
      <c r="C23" s="59"/>
      <c r="D23" s="59"/>
      <c r="E23" s="59"/>
      <c r="F23" s="59"/>
      <c r="G23" s="59"/>
      <c r="H23" s="59"/>
      <c r="I23" s="59"/>
      <c r="J23" s="59"/>
      <c r="K23" s="59"/>
      <c r="L23" s="59"/>
      <c r="M23" s="59"/>
      <c r="N23" s="59"/>
      <c r="O23" s="59"/>
      <c r="P23" s="59"/>
      <c r="Q23" s="59"/>
      <c r="R23" s="59"/>
      <c r="S23" s="59"/>
    </row>
    <row r="24" spans="1:19" ht="12.75" thickBot="1">
      <c r="A24" s="60" t="s">
        <v>33</v>
      </c>
      <c r="B24" s="59"/>
      <c r="C24" s="59"/>
      <c r="D24" s="4"/>
      <c r="E24" s="4" t="s">
        <v>2</v>
      </c>
      <c r="F24" s="4" t="s">
        <v>3</v>
      </c>
      <c r="G24" s="4" t="s">
        <v>4</v>
      </c>
      <c r="H24" s="4" t="s">
        <v>5</v>
      </c>
      <c r="I24" s="4" t="s">
        <v>6</v>
      </c>
      <c r="J24" s="4" t="s">
        <v>7</v>
      </c>
      <c r="K24" s="4" t="s">
        <v>8</v>
      </c>
      <c r="L24" s="4" t="s">
        <v>9</v>
      </c>
      <c r="M24" s="4" t="s">
        <v>10</v>
      </c>
      <c r="N24" s="4" t="s">
        <v>11</v>
      </c>
      <c r="O24" s="4" t="s">
        <v>12</v>
      </c>
      <c r="P24" s="4" t="s">
        <v>13</v>
      </c>
      <c r="Q24" s="4" t="s">
        <v>14</v>
      </c>
      <c r="S24" s="4" t="s">
        <v>15</v>
      </c>
    </row>
    <row r="25" spans="1:19">
      <c r="A25" s="61"/>
      <c r="B25" s="62"/>
      <c r="C25" s="63" t="s">
        <v>411</v>
      </c>
      <c r="D25" s="8" t="s">
        <v>410</v>
      </c>
      <c r="E25" s="238" t="s">
        <v>396</v>
      </c>
      <c r="F25" s="238" t="s">
        <v>397</v>
      </c>
      <c r="G25" s="238" t="s">
        <v>398</v>
      </c>
      <c r="H25" s="238" t="s">
        <v>399</v>
      </c>
      <c r="I25" s="238" t="s">
        <v>400</v>
      </c>
      <c r="J25" s="238" t="s">
        <v>401</v>
      </c>
      <c r="K25" s="238" t="s">
        <v>402</v>
      </c>
      <c r="L25" s="238" t="s">
        <v>403</v>
      </c>
      <c r="M25" s="238" t="s">
        <v>404</v>
      </c>
      <c r="N25" s="238" t="s">
        <v>405</v>
      </c>
      <c r="O25" s="238" t="s">
        <v>406</v>
      </c>
      <c r="P25" s="238" t="s">
        <v>407</v>
      </c>
      <c r="Q25" s="238" t="s">
        <v>408</v>
      </c>
      <c r="R25" s="9" t="s">
        <v>409</v>
      </c>
      <c r="S25" s="10" t="s">
        <v>16</v>
      </c>
    </row>
    <row r="26" spans="1:19" ht="12.75" thickBot="1">
      <c r="A26" s="64"/>
      <c r="B26" s="65" t="s">
        <v>34</v>
      </c>
      <c r="C26" s="66"/>
      <c r="D26" s="12"/>
      <c r="E26" s="13"/>
      <c r="F26" s="13"/>
      <c r="G26" s="13"/>
      <c r="H26" s="13"/>
      <c r="I26" s="13"/>
      <c r="J26" s="13"/>
      <c r="K26" s="13"/>
      <c r="L26" s="13"/>
      <c r="M26" s="13"/>
      <c r="N26" s="13"/>
      <c r="O26" s="13"/>
      <c r="P26" s="13"/>
      <c r="Q26" s="14"/>
      <c r="R26" s="15"/>
      <c r="S26" s="11"/>
    </row>
    <row r="27" spans="1:19" ht="12.75" thickTop="1">
      <c r="A27" s="67"/>
      <c r="B27" s="68" t="s">
        <v>35</v>
      </c>
      <c r="C27" s="69"/>
      <c r="D27" s="70"/>
      <c r="E27" s="70"/>
      <c r="F27" s="70"/>
      <c r="G27" s="70"/>
      <c r="H27" s="70"/>
      <c r="I27" s="70"/>
      <c r="J27" s="70"/>
      <c r="K27" s="70"/>
      <c r="L27" s="70"/>
      <c r="M27" s="70"/>
      <c r="N27" s="70"/>
      <c r="O27" s="70"/>
      <c r="P27" s="70"/>
      <c r="Q27" s="68"/>
      <c r="R27" s="71"/>
      <c r="S27" s="69"/>
    </row>
    <row r="28" spans="1:19">
      <c r="A28" s="67"/>
      <c r="B28" s="68"/>
      <c r="C28" s="72" t="s">
        <v>36</v>
      </c>
      <c r="D28" s="73"/>
      <c r="E28" s="74"/>
      <c r="F28" s="74"/>
      <c r="G28" s="74"/>
      <c r="H28" s="74"/>
      <c r="I28" s="74"/>
      <c r="J28" s="74"/>
      <c r="K28" s="74"/>
      <c r="L28" s="74"/>
      <c r="M28" s="74"/>
      <c r="N28" s="74"/>
      <c r="O28" s="74"/>
      <c r="P28" s="74"/>
      <c r="Q28" s="75"/>
      <c r="R28" s="72"/>
      <c r="S28" s="76"/>
    </row>
    <row r="29" spans="1:19">
      <c r="A29" s="67"/>
      <c r="B29" s="68"/>
      <c r="C29" s="77" t="s">
        <v>37</v>
      </c>
      <c r="D29" s="78"/>
      <c r="E29" s="79"/>
      <c r="F29" s="79"/>
      <c r="G29" s="79"/>
      <c r="H29" s="79"/>
      <c r="I29" s="79"/>
      <c r="J29" s="79"/>
      <c r="K29" s="79"/>
      <c r="L29" s="79"/>
      <c r="M29" s="79"/>
      <c r="N29" s="79"/>
      <c r="O29" s="79"/>
      <c r="P29" s="79"/>
      <c r="Q29" s="80"/>
      <c r="R29" s="77"/>
      <c r="S29" s="81"/>
    </row>
    <row r="30" spans="1:19">
      <c r="A30" s="67"/>
      <c r="B30" s="68"/>
      <c r="C30" s="77" t="s">
        <v>38</v>
      </c>
      <c r="D30" s="78"/>
      <c r="E30" s="79"/>
      <c r="F30" s="79"/>
      <c r="G30" s="79"/>
      <c r="H30" s="79"/>
      <c r="I30" s="79"/>
      <c r="J30" s="79"/>
      <c r="K30" s="79"/>
      <c r="L30" s="79"/>
      <c r="M30" s="79"/>
      <c r="N30" s="79"/>
      <c r="O30" s="79"/>
      <c r="P30" s="79"/>
      <c r="Q30" s="80"/>
      <c r="R30" s="77"/>
      <c r="S30" s="81"/>
    </row>
    <row r="31" spans="1:19">
      <c r="A31" s="82"/>
      <c r="B31" s="83"/>
      <c r="C31" s="84" t="s">
        <v>29</v>
      </c>
      <c r="D31" s="85"/>
      <c r="E31" s="86"/>
      <c r="F31" s="86"/>
      <c r="G31" s="86"/>
      <c r="H31" s="86"/>
      <c r="I31" s="86"/>
      <c r="J31" s="86"/>
      <c r="K31" s="86"/>
      <c r="L31" s="86"/>
      <c r="M31" s="86"/>
      <c r="N31" s="86"/>
      <c r="O31" s="86"/>
      <c r="P31" s="86"/>
      <c r="Q31" s="87"/>
      <c r="R31" s="84"/>
      <c r="S31" s="88"/>
    </row>
    <row r="32" spans="1:19">
      <c r="A32" s="67"/>
      <c r="B32" s="68" t="s">
        <v>39</v>
      </c>
      <c r="C32" s="69"/>
      <c r="D32" s="70"/>
      <c r="E32" s="70"/>
      <c r="F32" s="70"/>
      <c r="G32" s="70"/>
      <c r="H32" s="70"/>
      <c r="I32" s="70"/>
      <c r="J32" s="70"/>
      <c r="K32" s="70"/>
      <c r="L32" s="70"/>
      <c r="M32" s="70"/>
      <c r="N32" s="70"/>
      <c r="O32" s="70"/>
      <c r="P32" s="70"/>
      <c r="Q32" s="68"/>
      <c r="R32" s="71"/>
      <c r="S32" s="69"/>
    </row>
    <row r="33" spans="1:19">
      <c r="A33" s="67"/>
      <c r="B33" s="68"/>
      <c r="C33" s="72" t="s">
        <v>40</v>
      </c>
      <c r="D33" s="73"/>
      <c r="E33" s="74"/>
      <c r="F33" s="74"/>
      <c r="G33" s="74"/>
      <c r="H33" s="74"/>
      <c r="I33" s="74"/>
      <c r="J33" s="74"/>
      <c r="K33" s="74"/>
      <c r="L33" s="74"/>
      <c r="M33" s="74"/>
      <c r="N33" s="74"/>
      <c r="O33" s="74"/>
      <c r="P33" s="74"/>
      <c r="Q33" s="75"/>
      <c r="R33" s="72"/>
      <c r="S33" s="76"/>
    </row>
    <row r="34" spans="1:19">
      <c r="A34" s="67"/>
      <c r="B34" s="68"/>
      <c r="C34" s="77" t="s">
        <v>41</v>
      </c>
      <c r="D34" s="78"/>
      <c r="E34" s="79"/>
      <c r="F34" s="79"/>
      <c r="G34" s="79"/>
      <c r="H34" s="79"/>
      <c r="I34" s="79"/>
      <c r="J34" s="79"/>
      <c r="K34" s="79"/>
      <c r="L34" s="79"/>
      <c r="M34" s="79"/>
      <c r="N34" s="79"/>
      <c r="O34" s="79"/>
      <c r="P34" s="79"/>
      <c r="Q34" s="80"/>
      <c r="R34" s="77"/>
      <c r="S34" s="81"/>
    </row>
    <row r="35" spans="1:19">
      <c r="A35" s="67"/>
      <c r="B35" s="68"/>
      <c r="C35" s="77" t="s">
        <v>42</v>
      </c>
      <c r="D35" s="78"/>
      <c r="E35" s="79"/>
      <c r="F35" s="79"/>
      <c r="G35" s="79"/>
      <c r="H35" s="79"/>
      <c r="I35" s="79"/>
      <c r="J35" s="79"/>
      <c r="K35" s="79"/>
      <c r="L35" s="79"/>
      <c r="M35" s="79"/>
      <c r="N35" s="79"/>
      <c r="O35" s="79"/>
      <c r="P35" s="79"/>
      <c r="Q35" s="80"/>
      <c r="R35" s="77"/>
      <c r="S35" s="81"/>
    </row>
    <row r="36" spans="1:19">
      <c r="A36" s="67"/>
      <c r="B36" s="59"/>
      <c r="C36" s="84" t="s">
        <v>29</v>
      </c>
      <c r="D36" s="85"/>
      <c r="E36" s="86"/>
      <c r="F36" s="86"/>
      <c r="G36" s="86"/>
      <c r="H36" s="86"/>
      <c r="I36" s="86"/>
      <c r="J36" s="86"/>
      <c r="K36" s="86"/>
      <c r="L36" s="86"/>
      <c r="M36" s="86"/>
      <c r="N36" s="86"/>
      <c r="O36" s="86"/>
      <c r="P36" s="86"/>
      <c r="Q36" s="87"/>
      <c r="R36" s="84"/>
      <c r="S36" s="88"/>
    </row>
    <row r="37" spans="1:19">
      <c r="A37" s="89"/>
      <c r="B37" s="90" t="s">
        <v>58</v>
      </c>
      <c r="C37" s="91"/>
      <c r="D37" s="92"/>
      <c r="E37" s="92"/>
      <c r="F37" s="92"/>
      <c r="G37" s="92"/>
      <c r="H37" s="92"/>
      <c r="I37" s="92"/>
      <c r="J37" s="92"/>
      <c r="K37" s="92"/>
      <c r="L37" s="92"/>
      <c r="M37" s="92"/>
      <c r="N37" s="92"/>
      <c r="O37" s="92"/>
      <c r="P37" s="92"/>
      <c r="Q37" s="90"/>
      <c r="R37" s="93"/>
      <c r="S37" s="91"/>
    </row>
    <row r="38" spans="1:19">
      <c r="A38" s="82"/>
      <c r="B38" s="83" t="s">
        <v>43</v>
      </c>
      <c r="C38" s="88"/>
      <c r="D38" s="85"/>
      <c r="E38" s="85"/>
      <c r="F38" s="85"/>
      <c r="G38" s="85"/>
      <c r="H38" s="85"/>
      <c r="I38" s="85"/>
      <c r="J38" s="85"/>
      <c r="K38" s="85"/>
      <c r="L38" s="85"/>
      <c r="M38" s="85"/>
      <c r="N38" s="85"/>
      <c r="O38" s="85"/>
      <c r="P38" s="85"/>
      <c r="Q38" s="83"/>
      <c r="R38" s="84"/>
      <c r="S38" s="88"/>
    </row>
    <row r="39" spans="1:19">
      <c r="A39" s="89"/>
      <c r="B39" s="90" t="s">
        <v>59</v>
      </c>
      <c r="C39" s="91"/>
      <c r="D39" s="92"/>
      <c r="E39" s="92"/>
      <c r="F39" s="92"/>
      <c r="G39" s="92"/>
      <c r="H39" s="92"/>
      <c r="I39" s="92"/>
      <c r="J39" s="92"/>
      <c r="K39" s="92"/>
      <c r="L39" s="92"/>
      <c r="M39" s="92"/>
      <c r="N39" s="92"/>
      <c r="O39" s="92"/>
      <c r="P39" s="92"/>
      <c r="Q39" s="90"/>
      <c r="R39" s="93"/>
      <c r="S39" s="91"/>
    </row>
    <row r="40" spans="1:19" ht="12.75" thickBot="1">
      <c r="A40" s="94"/>
      <c r="B40" s="95" t="s">
        <v>44</v>
      </c>
      <c r="C40" s="96"/>
      <c r="D40" s="97"/>
      <c r="E40" s="97"/>
      <c r="F40" s="97"/>
      <c r="G40" s="97"/>
      <c r="H40" s="97"/>
      <c r="I40" s="97"/>
      <c r="J40" s="97"/>
      <c r="K40" s="97"/>
      <c r="L40" s="97"/>
      <c r="M40" s="97"/>
      <c r="N40" s="97"/>
      <c r="O40" s="97"/>
      <c r="P40" s="97"/>
      <c r="Q40" s="95"/>
      <c r="R40" s="98"/>
      <c r="S40" s="96"/>
    </row>
    <row r="41" spans="1:19">
      <c r="A41" s="68"/>
      <c r="B41" s="68"/>
      <c r="C41" s="68"/>
      <c r="D41" s="68"/>
      <c r="E41" s="68"/>
      <c r="F41" s="68"/>
      <c r="G41" s="68"/>
      <c r="H41" s="68"/>
      <c r="I41" s="68"/>
      <c r="J41" s="68"/>
      <c r="K41" s="68"/>
      <c r="L41" s="68"/>
      <c r="M41" s="68"/>
      <c r="N41" s="68"/>
      <c r="O41" s="68"/>
      <c r="P41" s="68"/>
      <c r="Q41" s="68"/>
      <c r="R41" s="68"/>
      <c r="S41" s="68"/>
    </row>
    <row r="42" spans="1:19">
      <c r="A42" s="68" t="s">
        <v>45</v>
      </c>
      <c r="B42" s="68"/>
      <c r="C42" s="68"/>
      <c r="D42" s="68"/>
      <c r="E42" s="68"/>
      <c r="F42" s="68"/>
      <c r="G42" s="68"/>
      <c r="H42" s="68"/>
      <c r="I42" s="68"/>
      <c r="J42" s="68"/>
      <c r="K42" s="68"/>
      <c r="L42" s="68"/>
      <c r="M42" s="68"/>
      <c r="N42" s="68"/>
      <c r="O42" s="68"/>
      <c r="P42" s="68"/>
      <c r="Q42" s="68"/>
      <c r="R42" s="68"/>
      <c r="S42" s="68"/>
    </row>
    <row r="43" spans="1:19">
      <c r="A43" s="68"/>
      <c r="B43" s="68"/>
      <c r="C43" s="99" t="s">
        <v>46</v>
      </c>
      <c r="D43" s="99"/>
      <c r="E43" s="99"/>
      <c r="F43" s="99"/>
      <c r="G43" s="99"/>
      <c r="H43" s="99"/>
      <c r="I43" s="99"/>
      <c r="J43" s="99"/>
      <c r="K43" s="99"/>
      <c r="L43" s="99"/>
      <c r="M43" s="99"/>
      <c r="N43" s="99"/>
      <c r="O43" s="99"/>
      <c r="P43" s="99"/>
      <c r="Q43" s="99"/>
      <c r="R43" s="68"/>
      <c r="S43" s="68"/>
    </row>
    <row r="44" spans="1:19">
      <c r="A44" s="68"/>
      <c r="B44" s="68"/>
      <c r="C44" s="99" t="s">
        <v>47</v>
      </c>
      <c r="D44" s="99"/>
      <c r="E44" s="68"/>
      <c r="F44" s="68"/>
      <c r="G44" s="68"/>
      <c r="H44" s="68"/>
      <c r="I44" s="68"/>
      <c r="J44" s="68"/>
      <c r="K44" s="68"/>
      <c r="L44" s="68"/>
      <c r="M44" s="68"/>
      <c r="N44" s="68"/>
      <c r="O44" s="68"/>
      <c r="P44" s="68"/>
      <c r="Q44" s="68"/>
      <c r="R44" s="68"/>
      <c r="S44" s="68"/>
    </row>
    <row r="45" spans="1:19">
      <c r="A45" s="68"/>
      <c r="B45" s="68"/>
      <c r="C45" s="99" t="s">
        <v>60</v>
      </c>
      <c r="D45" s="99"/>
      <c r="E45" s="68"/>
      <c r="F45" s="68"/>
      <c r="G45" s="68"/>
      <c r="H45" s="68"/>
      <c r="I45" s="68"/>
      <c r="J45" s="68"/>
      <c r="K45" s="68"/>
      <c r="L45" s="68"/>
      <c r="M45" s="68"/>
      <c r="N45" s="68"/>
      <c r="O45" s="68"/>
      <c r="P45" s="68"/>
      <c r="Q45" s="68"/>
      <c r="R45" s="68"/>
      <c r="S45" s="68"/>
    </row>
    <row r="46" spans="1:19">
      <c r="A46" s="68"/>
      <c r="B46" s="68"/>
      <c r="C46" s="99" t="s">
        <v>61</v>
      </c>
      <c r="D46" s="99"/>
      <c r="E46" s="68"/>
      <c r="F46" s="68"/>
      <c r="G46" s="68"/>
      <c r="H46" s="68"/>
      <c r="I46" s="68"/>
      <c r="J46" s="68"/>
      <c r="K46" s="68"/>
      <c r="L46" s="68"/>
      <c r="M46" s="68"/>
      <c r="N46" s="68"/>
      <c r="O46" s="68"/>
      <c r="P46" s="68"/>
      <c r="Q46" s="68"/>
      <c r="R46" s="68"/>
      <c r="S46" s="68"/>
    </row>
    <row r="47" spans="1:19">
      <c r="A47" s="68"/>
      <c r="B47" s="68"/>
      <c r="C47" s="68"/>
      <c r="D47" s="68"/>
      <c r="E47" s="68"/>
      <c r="F47" s="68"/>
      <c r="G47" s="68"/>
      <c r="H47" s="68"/>
      <c r="I47" s="68"/>
      <c r="J47" s="68"/>
      <c r="K47" s="68"/>
      <c r="L47" s="68"/>
      <c r="M47" s="68"/>
      <c r="N47" s="68"/>
      <c r="O47" s="68"/>
      <c r="P47" s="68"/>
      <c r="Q47" s="68"/>
      <c r="R47" s="68"/>
      <c r="S47" s="68"/>
    </row>
    <row r="48" spans="1:19">
      <c r="A48" s="58"/>
      <c r="B48" s="59" t="s">
        <v>387</v>
      </c>
      <c r="C48" s="59"/>
      <c r="D48" s="59"/>
      <c r="F48" s="59"/>
      <c r="H48" s="59"/>
      <c r="J48" s="59"/>
      <c r="L48" s="59"/>
      <c r="N48" s="59"/>
      <c r="P48" s="59"/>
      <c r="Q48" s="59"/>
    </row>
    <row r="49" spans="1:3">
      <c r="A49" s="58"/>
      <c r="B49" s="1" t="s">
        <v>388</v>
      </c>
      <c r="C49" s="59"/>
    </row>
    <row r="50" spans="1:3">
      <c r="A50" s="58"/>
      <c r="B50" s="1" t="s">
        <v>389</v>
      </c>
      <c r="C50" s="59"/>
    </row>
    <row r="51" spans="1:3">
      <c r="A51" s="58"/>
      <c r="B51" s="59" t="s">
        <v>390</v>
      </c>
      <c r="C51" s="59"/>
    </row>
    <row r="52" spans="1:3">
      <c r="A52" s="58"/>
      <c r="B52" s="59"/>
      <c r="C52" s="59"/>
    </row>
    <row r="53" spans="1:3">
      <c r="A53" s="58"/>
      <c r="B53" s="59"/>
      <c r="C53" s="59"/>
    </row>
    <row r="54" spans="1:3">
      <c r="A54" s="58"/>
      <c r="B54" s="59"/>
      <c r="C54" s="59"/>
    </row>
    <row r="55" spans="1:3">
      <c r="A55" s="58"/>
      <c r="B55" s="59"/>
      <c r="C55" s="59"/>
    </row>
    <row r="56" spans="1:3">
      <c r="A56" s="58"/>
      <c r="B56" s="59"/>
      <c r="C56" s="59"/>
    </row>
    <row r="57" spans="1:3">
      <c r="A57" s="58"/>
      <c r="B57" s="59"/>
      <c r="C57" s="59"/>
    </row>
    <row r="58" spans="1:3">
      <c r="A58" s="58"/>
      <c r="B58" s="59"/>
      <c r="C58" s="59"/>
    </row>
    <row r="59" spans="1:3">
      <c r="A59" s="58"/>
      <c r="B59" s="59"/>
      <c r="C59" s="59"/>
    </row>
    <row r="60" spans="1:3">
      <c r="A60" s="58"/>
      <c r="B60" s="59"/>
      <c r="C60" s="59"/>
    </row>
    <row r="61" spans="1:3">
      <c r="A61" s="58"/>
      <c r="B61" s="59"/>
      <c r="C61" s="59"/>
    </row>
    <row r="62" spans="1:3">
      <c r="A62" s="59"/>
      <c r="B62" s="59"/>
      <c r="C62" s="59"/>
    </row>
    <row r="63" spans="1:3">
      <c r="A63" s="59"/>
      <c r="B63" s="59"/>
      <c r="C63" s="59"/>
    </row>
    <row r="64" spans="1:3">
      <c r="A64" s="59"/>
      <c r="B64" s="59"/>
      <c r="C64" s="59"/>
    </row>
    <row r="65" spans="1:3">
      <c r="A65" s="59"/>
      <c r="B65" s="59"/>
      <c r="C65" s="59"/>
    </row>
    <row r="66" spans="1:3">
      <c r="A66" s="59"/>
      <c r="B66" s="59"/>
      <c r="C66" s="59"/>
    </row>
  </sheetData>
  <mergeCells count="1">
    <mergeCell ref="A6:B6"/>
  </mergeCells>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9"/>
  <sheetViews>
    <sheetView zoomScaleNormal="100" workbookViewId="0"/>
  </sheetViews>
  <sheetFormatPr defaultRowHeight="15" customHeight="1"/>
  <cols>
    <col min="1" max="1" width="2.125" style="101" customWidth="1"/>
    <col min="2" max="2" width="2.625" style="1" customWidth="1"/>
    <col min="3" max="3" width="37.25" style="1" customWidth="1"/>
    <col min="4" max="17" width="11.75" style="101" customWidth="1"/>
    <col min="18" max="18" width="10.625" style="101" customWidth="1"/>
    <col min="19" max="256" width="9" style="101"/>
    <col min="257" max="257" width="2.125" style="101" customWidth="1"/>
    <col min="258" max="258" width="2.625" style="101" customWidth="1"/>
    <col min="259" max="259" width="28" style="101" customWidth="1"/>
    <col min="260" max="272" width="12.625" style="101" customWidth="1"/>
    <col min="273" max="274" width="10.625" style="101" customWidth="1"/>
    <col min="275" max="512" width="9" style="101"/>
    <col min="513" max="513" width="2.125" style="101" customWidth="1"/>
    <col min="514" max="514" width="2.625" style="101" customWidth="1"/>
    <col min="515" max="515" width="28" style="101" customWidth="1"/>
    <col min="516" max="528" width="12.625" style="101" customWidth="1"/>
    <col min="529" max="530" width="10.625" style="101" customWidth="1"/>
    <col min="531" max="768" width="9" style="101"/>
    <col min="769" max="769" width="2.125" style="101" customWidth="1"/>
    <col min="770" max="770" width="2.625" style="101" customWidth="1"/>
    <col min="771" max="771" width="28" style="101" customWidth="1"/>
    <col min="772" max="784" width="12.625" style="101" customWidth="1"/>
    <col min="785" max="786" width="10.625" style="101" customWidth="1"/>
    <col min="787" max="1024" width="9" style="101"/>
    <col min="1025" max="1025" width="2.125" style="101" customWidth="1"/>
    <col min="1026" max="1026" width="2.625" style="101" customWidth="1"/>
    <col min="1027" max="1027" width="28" style="101" customWidth="1"/>
    <col min="1028" max="1040" width="12.625" style="101" customWidth="1"/>
    <col min="1041" max="1042" width="10.625" style="101" customWidth="1"/>
    <col min="1043" max="1280" width="9" style="101"/>
    <col min="1281" max="1281" width="2.125" style="101" customWidth="1"/>
    <col min="1282" max="1282" width="2.625" style="101" customWidth="1"/>
    <col min="1283" max="1283" width="28" style="101" customWidth="1"/>
    <col min="1284" max="1296" width="12.625" style="101" customWidth="1"/>
    <col min="1297" max="1298" width="10.625" style="101" customWidth="1"/>
    <col min="1299" max="1536" width="9" style="101"/>
    <col min="1537" max="1537" width="2.125" style="101" customWidth="1"/>
    <col min="1538" max="1538" width="2.625" style="101" customWidth="1"/>
    <col min="1539" max="1539" width="28" style="101" customWidth="1"/>
    <col min="1540" max="1552" width="12.625" style="101" customWidth="1"/>
    <col min="1553" max="1554" width="10.625" style="101" customWidth="1"/>
    <col min="1555" max="1792" width="9" style="101"/>
    <col min="1793" max="1793" width="2.125" style="101" customWidth="1"/>
    <col min="1794" max="1794" width="2.625" style="101" customWidth="1"/>
    <col min="1795" max="1795" width="28" style="101" customWidth="1"/>
    <col min="1796" max="1808" width="12.625" style="101" customWidth="1"/>
    <col min="1809" max="1810" width="10.625" style="101" customWidth="1"/>
    <col min="1811" max="2048" width="9" style="101"/>
    <col min="2049" max="2049" width="2.125" style="101" customWidth="1"/>
    <col min="2050" max="2050" width="2.625" style="101" customWidth="1"/>
    <col min="2051" max="2051" width="28" style="101" customWidth="1"/>
    <col min="2052" max="2064" width="12.625" style="101" customWidth="1"/>
    <col min="2065" max="2066" width="10.625" style="101" customWidth="1"/>
    <col min="2067" max="2304" width="9" style="101"/>
    <col min="2305" max="2305" width="2.125" style="101" customWidth="1"/>
    <col min="2306" max="2306" width="2.625" style="101" customWidth="1"/>
    <col min="2307" max="2307" width="28" style="101" customWidth="1"/>
    <col min="2308" max="2320" width="12.625" style="101" customWidth="1"/>
    <col min="2321" max="2322" width="10.625" style="101" customWidth="1"/>
    <col min="2323" max="2560" width="9" style="101"/>
    <col min="2561" max="2561" width="2.125" style="101" customWidth="1"/>
    <col min="2562" max="2562" width="2.625" style="101" customWidth="1"/>
    <col min="2563" max="2563" width="28" style="101" customWidth="1"/>
    <col min="2564" max="2576" width="12.625" style="101" customWidth="1"/>
    <col min="2577" max="2578" width="10.625" style="101" customWidth="1"/>
    <col min="2579" max="2816" width="9" style="101"/>
    <col min="2817" max="2817" width="2.125" style="101" customWidth="1"/>
    <col min="2818" max="2818" width="2.625" style="101" customWidth="1"/>
    <col min="2819" max="2819" width="28" style="101" customWidth="1"/>
    <col min="2820" max="2832" width="12.625" style="101" customWidth="1"/>
    <col min="2833" max="2834" width="10.625" style="101" customWidth="1"/>
    <col min="2835" max="3072" width="9" style="101"/>
    <col min="3073" max="3073" width="2.125" style="101" customWidth="1"/>
    <col min="3074" max="3074" width="2.625" style="101" customWidth="1"/>
    <col min="3075" max="3075" width="28" style="101" customWidth="1"/>
    <col min="3076" max="3088" width="12.625" style="101" customWidth="1"/>
    <col min="3089" max="3090" width="10.625" style="101" customWidth="1"/>
    <col min="3091" max="3328" width="9" style="101"/>
    <col min="3329" max="3329" width="2.125" style="101" customWidth="1"/>
    <col min="3330" max="3330" width="2.625" style="101" customWidth="1"/>
    <col min="3331" max="3331" width="28" style="101" customWidth="1"/>
    <col min="3332" max="3344" width="12.625" style="101" customWidth="1"/>
    <col min="3345" max="3346" width="10.625" style="101" customWidth="1"/>
    <col min="3347" max="3584" width="9" style="101"/>
    <col min="3585" max="3585" width="2.125" style="101" customWidth="1"/>
    <col min="3586" max="3586" width="2.625" style="101" customWidth="1"/>
    <col min="3587" max="3587" width="28" style="101" customWidth="1"/>
    <col min="3588" max="3600" width="12.625" style="101" customWidth="1"/>
    <col min="3601" max="3602" width="10.625" style="101" customWidth="1"/>
    <col min="3603" max="3840" width="9" style="101"/>
    <col min="3841" max="3841" width="2.125" style="101" customWidth="1"/>
    <col min="3842" max="3842" width="2.625" style="101" customWidth="1"/>
    <col min="3843" max="3843" width="28" style="101" customWidth="1"/>
    <col min="3844" max="3856" width="12.625" style="101" customWidth="1"/>
    <col min="3857" max="3858" width="10.625" style="101" customWidth="1"/>
    <col min="3859" max="4096" width="9" style="101"/>
    <col min="4097" max="4097" width="2.125" style="101" customWidth="1"/>
    <col min="4098" max="4098" width="2.625" style="101" customWidth="1"/>
    <col min="4099" max="4099" width="28" style="101" customWidth="1"/>
    <col min="4100" max="4112" width="12.625" style="101" customWidth="1"/>
    <col min="4113" max="4114" width="10.625" style="101" customWidth="1"/>
    <col min="4115" max="4352" width="9" style="101"/>
    <col min="4353" max="4353" width="2.125" style="101" customWidth="1"/>
    <col min="4354" max="4354" width="2.625" style="101" customWidth="1"/>
    <col min="4355" max="4355" width="28" style="101" customWidth="1"/>
    <col min="4356" max="4368" width="12.625" style="101" customWidth="1"/>
    <col min="4369" max="4370" width="10.625" style="101" customWidth="1"/>
    <col min="4371" max="4608" width="9" style="101"/>
    <col min="4609" max="4609" width="2.125" style="101" customWidth="1"/>
    <col min="4610" max="4610" width="2.625" style="101" customWidth="1"/>
    <col min="4611" max="4611" width="28" style="101" customWidth="1"/>
    <col min="4612" max="4624" width="12.625" style="101" customWidth="1"/>
    <col min="4625" max="4626" width="10.625" style="101" customWidth="1"/>
    <col min="4627" max="4864" width="9" style="101"/>
    <col min="4865" max="4865" width="2.125" style="101" customWidth="1"/>
    <col min="4866" max="4866" width="2.625" style="101" customWidth="1"/>
    <col min="4867" max="4867" width="28" style="101" customWidth="1"/>
    <col min="4868" max="4880" width="12.625" style="101" customWidth="1"/>
    <col min="4881" max="4882" width="10.625" style="101" customWidth="1"/>
    <col min="4883" max="5120" width="9" style="101"/>
    <col min="5121" max="5121" width="2.125" style="101" customWidth="1"/>
    <col min="5122" max="5122" width="2.625" style="101" customWidth="1"/>
    <col min="5123" max="5123" width="28" style="101" customWidth="1"/>
    <col min="5124" max="5136" width="12.625" style="101" customWidth="1"/>
    <col min="5137" max="5138" width="10.625" style="101" customWidth="1"/>
    <col min="5139" max="5376" width="9" style="101"/>
    <col min="5377" max="5377" width="2.125" style="101" customWidth="1"/>
    <col min="5378" max="5378" width="2.625" style="101" customWidth="1"/>
    <col min="5379" max="5379" width="28" style="101" customWidth="1"/>
    <col min="5380" max="5392" width="12.625" style="101" customWidth="1"/>
    <col min="5393" max="5394" width="10.625" style="101" customWidth="1"/>
    <col min="5395" max="5632" width="9" style="101"/>
    <col min="5633" max="5633" width="2.125" style="101" customWidth="1"/>
    <col min="5634" max="5634" width="2.625" style="101" customWidth="1"/>
    <col min="5635" max="5635" width="28" style="101" customWidth="1"/>
    <col min="5636" max="5648" width="12.625" style="101" customWidth="1"/>
    <col min="5649" max="5650" width="10.625" style="101" customWidth="1"/>
    <col min="5651" max="5888" width="9" style="101"/>
    <col min="5889" max="5889" width="2.125" style="101" customWidth="1"/>
    <col min="5890" max="5890" width="2.625" style="101" customWidth="1"/>
    <col min="5891" max="5891" width="28" style="101" customWidth="1"/>
    <col min="5892" max="5904" width="12.625" style="101" customWidth="1"/>
    <col min="5905" max="5906" width="10.625" style="101" customWidth="1"/>
    <col min="5907" max="6144" width="9" style="101"/>
    <col min="6145" max="6145" width="2.125" style="101" customWidth="1"/>
    <col min="6146" max="6146" width="2.625" style="101" customWidth="1"/>
    <col min="6147" max="6147" width="28" style="101" customWidth="1"/>
    <col min="6148" max="6160" width="12.625" style="101" customWidth="1"/>
    <col min="6161" max="6162" width="10.625" style="101" customWidth="1"/>
    <col min="6163" max="6400" width="9" style="101"/>
    <col min="6401" max="6401" width="2.125" style="101" customWidth="1"/>
    <col min="6402" max="6402" width="2.625" style="101" customWidth="1"/>
    <col min="6403" max="6403" width="28" style="101" customWidth="1"/>
    <col min="6404" max="6416" width="12.625" style="101" customWidth="1"/>
    <col min="6417" max="6418" width="10.625" style="101" customWidth="1"/>
    <col min="6419" max="6656" width="9" style="101"/>
    <col min="6657" max="6657" width="2.125" style="101" customWidth="1"/>
    <col min="6658" max="6658" width="2.625" style="101" customWidth="1"/>
    <col min="6659" max="6659" width="28" style="101" customWidth="1"/>
    <col min="6660" max="6672" width="12.625" style="101" customWidth="1"/>
    <col min="6673" max="6674" width="10.625" style="101" customWidth="1"/>
    <col min="6675" max="6912" width="9" style="101"/>
    <col min="6913" max="6913" width="2.125" style="101" customWidth="1"/>
    <col min="6914" max="6914" width="2.625" style="101" customWidth="1"/>
    <col min="6915" max="6915" width="28" style="101" customWidth="1"/>
    <col min="6916" max="6928" width="12.625" style="101" customWidth="1"/>
    <col min="6929" max="6930" width="10.625" style="101" customWidth="1"/>
    <col min="6931" max="7168" width="9" style="101"/>
    <col min="7169" max="7169" width="2.125" style="101" customWidth="1"/>
    <col min="7170" max="7170" width="2.625" style="101" customWidth="1"/>
    <col min="7171" max="7171" width="28" style="101" customWidth="1"/>
    <col min="7172" max="7184" width="12.625" style="101" customWidth="1"/>
    <col min="7185" max="7186" width="10.625" style="101" customWidth="1"/>
    <col min="7187" max="7424" width="9" style="101"/>
    <col min="7425" max="7425" width="2.125" style="101" customWidth="1"/>
    <col min="7426" max="7426" width="2.625" style="101" customWidth="1"/>
    <col min="7427" max="7427" width="28" style="101" customWidth="1"/>
    <col min="7428" max="7440" width="12.625" style="101" customWidth="1"/>
    <col min="7441" max="7442" width="10.625" style="101" customWidth="1"/>
    <col min="7443" max="7680" width="9" style="101"/>
    <col min="7681" max="7681" width="2.125" style="101" customWidth="1"/>
    <col min="7682" max="7682" width="2.625" style="101" customWidth="1"/>
    <col min="7683" max="7683" width="28" style="101" customWidth="1"/>
    <col min="7684" max="7696" width="12.625" style="101" customWidth="1"/>
    <col min="7697" max="7698" width="10.625" style="101" customWidth="1"/>
    <col min="7699" max="7936" width="9" style="101"/>
    <col min="7937" max="7937" width="2.125" style="101" customWidth="1"/>
    <col min="7938" max="7938" width="2.625" style="101" customWidth="1"/>
    <col min="7939" max="7939" width="28" style="101" customWidth="1"/>
    <col min="7940" max="7952" width="12.625" style="101" customWidth="1"/>
    <col min="7953" max="7954" width="10.625" style="101" customWidth="1"/>
    <col min="7955" max="8192" width="9" style="101"/>
    <col min="8193" max="8193" width="2.125" style="101" customWidth="1"/>
    <col min="8194" max="8194" width="2.625" style="101" customWidth="1"/>
    <col min="8195" max="8195" width="28" style="101" customWidth="1"/>
    <col min="8196" max="8208" width="12.625" style="101" customWidth="1"/>
    <col min="8209" max="8210" width="10.625" style="101" customWidth="1"/>
    <col min="8211" max="8448" width="9" style="101"/>
    <col min="8449" max="8449" width="2.125" style="101" customWidth="1"/>
    <col min="8450" max="8450" width="2.625" style="101" customWidth="1"/>
    <col min="8451" max="8451" width="28" style="101" customWidth="1"/>
    <col min="8452" max="8464" width="12.625" style="101" customWidth="1"/>
    <col min="8465" max="8466" width="10.625" style="101" customWidth="1"/>
    <col min="8467" max="8704" width="9" style="101"/>
    <col min="8705" max="8705" width="2.125" style="101" customWidth="1"/>
    <col min="8706" max="8706" width="2.625" style="101" customWidth="1"/>
    <col min="8707" max="8707" width="28" style="101" customWidth="1"/>
    <col min="8708" max="8720" width="12.625" style="101" customWidth="1"/>
    <col min="8721" max="8722" width="10.625" style="101" customWidth="1"/>
    <col min="8723" max="8960" width="9" style="101"/>
    <col min="8961" max="8961" width="2.125" style="101" customWidth="1"/>
    <col min="8962" max="8962" width="2.625" style="101" customWidth="1"/>
    <col min="8963" max="8963" width="28" style="101" customWidth="1"/>
    <col min="8964" max="8976" width="12.625" style="101" customWidth="1"/>
    <col min="8977" max="8978" width="10.625" style="101" customWidth="1"/>
    <col min="8979" max="9216" width="9" style="101"/>
    <col min="9217" max="9217" width="2.125" style="101" customWidth="1"/>
    <col min="9218" max="9218" width="2.625" style="101" customWidth="1"/>
    <col min="9219" max="9219" width="28" style="101" customWidth="1"/>
    <col min="9220" max="9232" width="12.625" style="101" customWidth="1"/>
    <col min="9233" max="9234" width="10.625" style="101" customWidth="1"/>
    <col min="9235" max="9472" width="9" style="101"/>
    <col min="9473" max="9473" width="2.125" style="101" customWidth="1"/>
    <col min="9474" max="9474" width="2.625" style="101" customWidth="1"/>
    <col min="9475" max="9475" width="28" style="101" customWidth="1"/>
    <col min="9476" max="9488" width="12.625" style="101" customWidth="1"/>
    <col min="9489" max="9490" width="10.625" style="101" customWidth="1"/>
    <col min="9491" max="9728" width="9" style="101"/>
    <col min="9729" max="9729" width="2.125" style="101" customWidth="1"/>
    <col min="9730" max="9730" width="2.625" style="101" customWidth="1"/>
    <col min="9731" max="9731" width="28" style="101" customWidth="1"/>
    <col min="9732" max="9744" width="12.625" style="101" customWidth="1"/>
    <col min="9745" max="9746" width="10.625" style="101" customWidth="1"/>
    <col min="9747" max="9984" width="9" style="101"/>
    <col min="9985" max="9985" width="2.125" style="101" customWidth="1"/>
    <col min="9986" max="9986" width="2.625" style="101" customWidth="1"/>
    <col min="9987" max="9987" width="28" style="101" customWidth="1"/>
    <col min="9988" max="10000" width="12.625" style="101" customWidth="1"/>
    <col min="10001" max="10002" width="10.625" style="101" customWidth="1"/>
    <col min="10003" max="10240" width="9" style="101"/>
    <col min="10241" max="10241" width="2.125" style="101" customWidth="1"/>
    <col min="10242" max="10242" width="2.625" style="101" customWidth="1"/>
    <col min="10243" max="10243" width="28" style="101" customWidth="1"/>
    <col min="10244" max="10256" width="12.625" style="101" customWidth="1"/>
    <col min="10257" max="10258" width="10.625" style="101" customWidth="1"/>
    <col min="10259" max="10496" width="9" style="101"/>
    <col min="10497" max="10497" width="2.125" style="101" customWidth="1"/>
    <col min="10498" max="10498" width="2.625" style="101" customWidth="1"/>
    <col min="10499" max="10499" width="28" style="101" customWidth="1"/>
    <col min="10500" max="10512" width="12.625" style="101" customWidth="1"/>
    <col min="10513" max="10514" width="10.625" style="101" customWidth="1"/>
    <col min="10515" max="10752" width="9" style="101"/>
    <col min="10753" max="10753" width="2.125" style="101" customWidth="1"/>
    <col min="10754" max="10754" width="2.625" style="101" customWidth="1"/>
    <col min="10755" max="10755" width="28" style="101" customWidth="1"/>
    <col min="10756" max="10768" width="12.625" style="101" customWidth="1"/>
    <col min="10769" max="10770" width="10.625" style="101" customWidth="1"/>
    <col min="10771" max="11008" width="9" style="101"/>
    <col min="11009" max="11009" width="2.125" style="101" customWidth="1"/>
    <col min="11010" max="11010" width="2.625" style="101" customWidth="1"/>
    <col min="11011" max="11011" width="28" style="101" customWidth="1"/>
    <col min="11012" max="11024" width="12.625" style="101" customWidth="1"/>
    <col min="11025" max="11026" width="10.625" style="101" customWidth="1"/>
    <col min="11027" max="11264" width="9" style="101"/>
    <col min="11265" max="11265" width="2.125" style="101" customWidth="1"/>
    <col min="11266" max="11266" width="2.625" style="101" customWidth="1"/>
    <col min="11267" max="11267" width="28" style="101" customWidth="1"/>
    <col min="11268" max="11280" width="12.625" style="101" customWidth="1"/>
    <col min="11281" max="11282" width="10.625" style="101" customWidth="1"/>
    <col min="11283" max="11520" width="9" style="101"/>
    <col min="11521" max="11521" width="2.125" style="101" customWidth="1"/>
    <col min="11522" max="11522" width="2.625" style="101" customWidth="1"/>
    <col min="11523" max="11523" width="28" style="101" customWidth="1"/>
    <col min="11524" max="11536" width="12.625" style="101" customWidth="1"/>
    <col min="11537" max="11538" width="10.625" style="101" customWidth="1"/>
    <col min="11539" max="11776" width="9" style="101"/>
    <col min="11777" max="11777" width="2.125" style="101" customWidth="1"/>
    <col min="11778" max="11778" width="2.625" style="101" customWidth="1"/>
    <col min="11779" max="11779" width="28" style="101" customWidth="1"/>
    <col min="11780" max="11792" width="12.625" style="101" customWidth="1"/>
    <col min="11793" max="11794" width="10.625" style="101" customWidth="1"/>
    <col min="11795" max="12032" width="9" style="101"/>
    <col min="12033" max="12033" width="2.125" style="101" customWidth="1"/>
    <col min="12034" max="12034" width="2.625" style="101" customWidth="1"/>
    <col min="12035" max="12035" width="28" style="101" customWidth="1"/>
    <col min="12036" max="12048" width="12.625" style="101" customWidth="1"/>
    <col min="12049" max="12050" width="10.625" style="101" customWidth="1"/>
    <col min="12051" max="12288" width="9" style="101"/>
    <col min="12289" max="12289" width="2.125" style="101" customWidth="1"/>
    <col min="12290" max="12290" width="2.625" style="101" customWidth="1"/>
    <col min="12291" max="12291" width="28" style="101" customWidth="1"/>
    <col min="12292" max="12304" width="12.625" style="101" customWidth="1"/>
    <col min="12305" max="12306" width="10.625" style="101" customWidth="1"/>
    <col min="12307" max="12544" width="9" style="101"/>
    <col min="12545" max="12545" width="2.125" style="101" customWidth="1"/>
    <col min="12546" max="12546" width="2.625" style="101" customWidth="1"/>
    <col min="12547" max="12547" width="28" style="101" customWidth="1"/>
    <col min="12548" max="12560" width="12.625" style="101" customWidth="1"/>
    <col min="12561" max="12562" width="10.625" style="101" customWidth="1"/>
    <col min="12563" max="12800" width="9" style="101"/>
    <col min="12801" max="12801" width="2.125" style="101" customWidth="1"/>
    <col min="12802" max="12802" width="2.625" style="101" customWidth="1"/>
    <col min="12803" max="12803" width="28" style="101" customWidth="1"/>
    <col min="12804" max="12816" width="12.625" style="101" customWidth="1"/>
    <col min="12817" max="12818" width="10.625" style="101" customWidth="1"/>
    <col min="12819" max="13056" width="9" style="101"/>
    <col min="13057" max="13057" width="2.125" style="101" customWidth="1"/>
    <col min="13058" max="13058" width="2.625" style="101" customWidth="1"/>
    <col min="13059" max="13059" width="28" style="101" customWidth="1"/>
    <col min="13060" max="13072" width="12.625" style="101" customWidth="1"/>
    <col min="13073" max="13074" width="10.625" style="101" customWidth="1"/>
    <col min="13075" max="13312" width="9" style="101"/>
    <col min="13313" max="13313" width="2.125" style="101" customWidth="1"/>
    <col min="13314" max="13314" width="2.625" style="101" customWidth="1"/>
    <col min="13315" max="13315" width="28" style="101" customWidth="1"/>
    <col min="13316" max="13328" width="12.625" style="101" customWidth="1"/>
    <col min="13329" max="13330" width="10.625" style="101" customWidth="1"/>
    <col min="13331" max="13568" width="9" style="101"/>
    <col min="13569" max="13569" width="2.125" style="101" customWidth="1"/>
    <col min="13570" max="13570" width="2.625" style="101" customWidth="1"/>
    <col min="13571" max="13571" width="28" style="101" customWidth="1"/>
    <col min="13572" max="13584" width="12.625" style="101" customWidth="1"/>
    <col min="13585" max="13586" width="10.625" style="101" customWidth="1"/>
    <col min="13587" max="13824" width="9" style="101"/>
    <col min="13825" max="13825" width="2.125" style="101" customWidth="1"/>
    <col min="13826" max="13826" width="2.625" style="101" customWidth="1"/>
    <col min="13827" max="13827" width="28" style="101" customWidth="1"/>
    <col min="13828" max="13840" width="12.625" style="101" customWidth="1"/>
    <col min="13841" max="13842" width="10.625" style="101" customWidth="1"/>
    <col min="13843" max="14080" width="9" style="101"/>
    <col min="14081" max="14081" width="2.125" style="101" customWidth="1"/>
    <col min="14082" max="14082" width="2.625" style="101" customWidth="1"/>
    <col min="14083" max="14083" width="28" style="101" customWidth="1"/>
    <col min="14084" max="14096" width="12.625" style="101" customWidth="1"/>
    <col min="14097" max="14098" width="10.625" style="101" customWidth="1"/>
    <col min="14099" max="14336" width="9" style="101"/>
    <col min="14337" max="14337" width="2.125" style="101" customWidth="1"/>
    <col min="14338" max="14338" width="2.625" style="101" customWidth="1"/>
    <col min="14339" max="14339" width="28" style="101" customWidth="1"/>
    <col min="14340" max="14352" width="12.625" style="101" customWidth="1"/>
    <col min="14353" max="14354" width="10.625" style="101" customWidth="1"/>
    <col min="14355" max="14592" width="9" style="101"/>
    <col min="14593" max="14593" width="2.125" style="101" customWidth="1"/>
    <col min="14594" max="14594" width="2.625" style="101" customWidth="1"/>
    <col min="14595" max="14595" width="28" style="101" customWidth="1"/>
    <col min="14596" max="14608" width="12.625" style="101" customWidth="1"/>
    <col min="14609" max="14610" width="10.625" style="101" customWidth="1"/>
    <col min="14611" max="14848" width="9" style="101"/>
    <col min="14849" max="14849" width="2.125" style="101" customWidth="1"/>
    <col min="14850" max="14850" width="2.625" style="101" customWidth="1"/>
    <col min="14851" max="14851" width="28" style="101" customWidth="1"/>
    <col min="14852" max="14864" width="12.625" style="101" customWidth="1"/>
    <col min="14865" max="14866" width="10.625" style="101" customWidth="1"/>
    <col min="14867" max="15104" width="9" style="101"/>
    <col min="15105" max="15105" width="2.125" style="101" customWidth="1"/>
    <col min="15106" max="15106" width="2.625" style="101" customWidth="1"/>
    <col min="15107" max="15107" width="28" style="101" customWidth="1"/>
    <col min="15108" max="15120" width="12.625" style="101" customWidth="1"/>
    <col min="15121" max="15122" width="10.625" style="101" customWidth="1"/>
    <col min="15123" max="15360" width="9" style="101"/>
    <col min="15361" max="15361" width="2.125" style="101" customWidth="1"/>
    <col min="15362" max="15362" width="2.625" style="101" customWidth="1"/>
    <col min="15363" max="15363" width="28" style="101" customWidth="1"/>
    <col min="15364" max="15376" width="12.625" style="101" customWidth="1"/>
    <col min="15377" max="15378" width="10.625" style="101" customWidth="1"/>
    <col min="15379" max="15616" width="9" style="101"/>
    <col min="15617" max="15617" width="2.125" style="101" customWidth="1"/>
    <col min="15618" max="15618" width="2.625" style="101" customWidth="1"/>
    <col min="15619" max="15619" width="28" style="101" customWidth="1"/>
    <col min="15620" max="15632" width="12.625" style="101" customWidth="1"/>
    <col min="15633" max="15634" width="10.625" style="101" customWidth="1"/>
    <col min="15635" max="15872" width="9" style="101"/>
    <col min="15873" max="15873" width="2.125" style="101" customWidth="1"/>
    <col min="15874" max="15874" width="2.625" style="101" customWidth="1"/>
    <col min="15875" max="15875" width="28" style="101" customWidth="1"/>
    <col min="15876" max="15888" width="12.625" style="101" customWidth="1"/>
    <col min="15889" max="15890" width="10.625" style="101" customWidth="1"/>
    <col min="15891" max="16128" width="9" style="101"/>
    <col min="16129" max="16129" width="2.125" style="101" customWidth="1"/>
    <col min="16130" max="16130" width="2.625" style="101" customWidth="1"/>
    <col min="16131" max="16131" width="28" style="101" customWidth="1"/>
    <col min="16132" max="16144" width="12.625" style="101" customWidth="1"/>
    <col min="16145" max="16146" width="10.625" style="101" customWidth="1"/>
    <col min="16147" max="16384" width="9" style="101"/>
  </cols>
  <sheetData>
    <row r="1" spans="2:17" ht="17.25" customHeight="1">
      <c r="Q1" s="2" t="s">
        <v>245</v>
      </c>
    </row>
    <row r="2" spans="2:17" ht="15" customHeight="1">
      <c r="B2" s="3" t="s">
        <v>247</v>
      </c>
    </row>
    <row r="3" spans="2:17" ht="15" customHeight="1">
      <c r="B3" s="3"/>
    </row>
    <row r="4" spans="2:17" ht="15" customHeight="1" thickBot="1">
      <c r="D4" s="1"/>
      <c r="O4" s="4"/>
      <c r="P4" s="4" t="s">
        <v>15</v>
      </c>
      <c r="Q4" s="4"/>
    </row>
    <row r="5" spans="2:17" ht="15" customHeight="1">
      <c r="B5" s="5"/>
      <c r="C5" s="7" t="s">
        <v>248</v>
      </c>
      <c r="D5" s="222" t="s">
        <v>412</v>
      </c>
      <c r="E5" s="131" t="s">
        <v>413</v>
      </c>
      <c r="F5" s="131" t="s">
        <v>413</v>
      </c>
      <c r="G5" s="131" t="s">
        <v>414</v>
      </c>
      <c r="H5" s="131" t="s">
        <v>414</v>
      </c>
      <c r="I5" s="131" t="s">
        <v>415</v>
      </c>
      <c r="J5" s="131" t="s">
        <v>415</v>
      </c>
      <c r="K5" s="131" t="s">
        <v>416</v>
      </c>
      <c r="L5" s="131" t="s">
        <v>416</v>
      </c>
      <c r="M5" s="131" t="s">
        <v>417</v>
      </c>
      <c r="N5" s="131" t="s">
        <v>417</v>
      </c>
      <c r="O5" s="131" t="s">
        <v>418</v>
      </c>
      <c r="P5" s="131" t="s">
        <v>418</v>
      </c>
    </row>
    <row r="6" spans="2:17" ht="15" customHeight="1" thickBot="1">
      <c r="B6" s="221"/>
      <c r="C6" s="11"/>
      <c r="D6" s="223" t="s">
        <v>427</v>
      </c>
      <c r="E6" s="128" t="s">
        <v>426</v>
      </c>
      <c r="F6" s="127" t="s">
        <v>122</v>
      </c>
      <c r="G6" s="127" t="s">
        <v>249</v>
      </c>
      <c r="H6" s="127" t="s">
        <v>122</v>
      </c>
      <c r="I6" s="127" t="s">
        <v>249</v>
      </c>
      <c r="J6" s="127" t="s">
        <v>122</v>
      </c>
      <c r="K6" s="127" t="s">
        <v>249</v>
      </c>
      <c r="L6" s="127" t="s">
        <v>122</v>
      </c>
      <c r="M6" s="127" t="s">
        <v>249</v>
      </c>
      <c r="N6" s="127" t="s">
        <v>122</v>
      </c>
      <c r="O6" s="127" t="s">
        <v>249</v>
      </c>
      <c r="P6" s="127" t="s">
        <v>122</v>
      </c>
    </row>
    <row r="7" spans="2:17" ht="15" customHeight="1" thickTop="1">
      <c r="B7" s="125" t="s">
        <v>482</v>
      </c>
      <c r="C7" s="18"/>
      <c r="D7" s="19"/>
      <c r="E7" s="20"/>
      <c r="F7" s="20"/>
      <c r="G7" s="20"/>
      <c r="H7" s="20"/>
      <c r="I7" s="20"/>
      <c r="J7" s="20"/>
      <c r="K7" s="20"/>
      <c r="L7" s="20"/>
      <c r="M7" s="20"/>
      <c r="N7" s="20"/>
      <c r="O7" s="20"/>
      <c r="P7" s="20"/>
    </row>
    <row r="8" spans="2:17" ht="15" customHeight="1">
      <c r="B8" s="121"/>
      <c r="C8" s="120" t="s">
        <v>20</v>
      </c>
      <c r="D8" s="224"/>
      <c r="E8" s="225"/>
      <c r="F8" s="225"/>
      <c r="G8" s="226"/>
      <c r="H8" s="225"/>
      <c r="I8" s="226"/>
      <c r="J8" s="225"/>
      <c r="K8" s="226"/>
      <c r="L8" s="225"/>
      <c r="M8" s="226"/>
      <c r="N8" s="225"/>
      <c r="O8" s="225"/>
      <c r="P8" s="225"/>
    </row>
    <row r="9" spans="2:17" ht="15" customHeight="1">
      <c r="B9" s="121"/>
      <c r="C9" s="120" t="s">
        <v>21</v>
      </c>
      <c r="D9" s="227"/>
      <c r="E9" s="27"/>
      <c r="F9" s="27"/>
      <c r="G9" s="119"/>
      <c r="H9" s="27"/>
      <c r="I9" s="119"/>
      <c r="J9" s="27"/>
      <c r="K9" s="119"/>
      <c r="L9" s="27"/>
      <c r="M9" s="119"/>
      <c r="N9" s="27"/>
      <c r="O9" s="27"/>
      <c r="P9" s="27"/>
    </row>
    <row r="10" spans="2:17" ht="15" customHeight="1" thickBot="1">
      <c r="B10" s="117"/>
      <c r="C10" s="47" t="s">
        <v>22</v>
      </c>
      <c r="D10" s="228"/>
      <c r="E10" s="228"/>
      <c r="F10" s="115"/>
      <c r="G10" s="115"/>
      <c r="H10" s="115"/>
      <c r="I10" s="115"/>
      <c r="J10" s="115"/>
      <c r="K10" s="115"/>
      <c r="L10" s="115"/>
      <c r="M10" s="115"/>
      <c r="N10" s="115"/>
      <c r="O10" s="115"/>
      <c r="P10" s="115"/>
    </row>
    <row r="11" spans="2:17" ht="15" customHeight="1" thickTop="1">
      <c r="B11" s="125" t="s">
        <v>483</v>
      </c>
      <c r="C11" s="18"/>
      <c r="D11" s="680"/>
      <c r="E11" s="20"/>
      <c r="F11" s="20"/>
      <c r="G11" s="20"/>
      <c r="H11" s="20"/>
      <c r="I11" s="20"/>
      <c r="J11" s="20"/>
      <c r="K11" s="20"/>
      <c r="L11" s="20"/>
      <c r="M11" s="20"/>
      <c r="N11" s="20"/>
      <c r="O11" s="20"/>
      <c r="P11" s="20"/>
    </row>
    <row r="12" spans="2:17" ht="15" customHeight="1">
      <c r="B12" s="121"/>
      <c r="C12" s="120" t="s">
        <v>20</v>
      </c>
      <c r="D12" s="227"/>
      <c r="E12" s="27"/>
      <c r="F12" s="225"/>
      <c r="G12" s="226"/>
      <c r="H12" s="225"/>
      <c r="I12" s="226"/>
      <c r="J12" s="225"/>
      <c r="K12" s="226"/>
      <c r="L12" s="225"/>
      <c r="M12" s="226"/>
      <c r="N12" s="225"/>
      <c r="O12" s="225"/>
      <c r="P12" s="225"/>
    </row>
    <row r="13" spans="2:17" ht="15" customHeight="1">
      <c r="B13" s="121"/>
      <c r="C13" s="120" t="s">
        <v>21</v>
      </c>
      <c r="D13" s="227"/>
      <c r="E13" s="225"/>
      <c r="F13" s="27"/>
      <c r="G13" s="119"/>
      <c r="H13" s="27"/>
      <c r="I13" s="119"/>
      <c r="J13" s="27"/>
      <c r="K13" s="119"/>
      <c r="L13" s="27"/>
      <c r="M13" s="119"/>
      <c r="N13" s="27"/>
      <c r="O13" s="27"/>
      <c r="P13" s="27"/>
    </row>
    <row r="14" spans="2:17" ht="15" customHeight="1">
      <c r="B14" s="117"/>
      <c r="C14" s="47" t="s">
        <v>22</v>
      </c>
      <c r="D14" s="227"/>
      <c r="E14" s="225"/>
      <c r="F14" s="115"/>
      <c r="G14" s="115"/>
      <c r="H14" s="115"/>
      <c r="I14" s="115"/>
      <c r="J14" s="115"/>
      <c r="K14" s="115"/>
      <c r="L14" s="115"/>
      <c r="M14" s="115"/>
      <c r="N14" s="115"/>
      <c r="O14" s="115"/>
      <c r="P14" s="115"/>
    </row>
    <row r="15" spans="2:17" ht="15" customHeight="1" thickBot="1">
      <c r="B15" s="112" t="s">
        <v>62</v>
      </c>
      <c r="C15" s="57"/>
      <c r="D15" s="229"/>
      <c r="E15" s="230"/>
      <c r="F15" s="230"/>
      <c r="G15" s="111"/>
      <c r="H15" s="230"/>
      <c r="I15" s="111"/>
      <c r="J15" s="230"/>
      <c r="K15" s="111"/>
      <c r="L15" s="230"/>
      <c r="M15" s="111"/>
      <c r="N15" s="230"/>
      <c r="O15" s="111"/>
      <c r="P15" s="230"/>
    </row>
    <row r="16" spans="2:17" ht="15" customHeight="1" thickTop="1" thickBot="1">
      <c r="B16" s="107" t="s">
        <v>16</v>
      </c>
      <c r="C16" s="106"/>
      <c r="D16" s="107"/>
      <c r="E16" s="104"/>
      <c r="F16" s="105"/>
      <c r="G16" s="104"/>
      <c r="H16" s="105"/>
      <c r="I16" s="104"/>
      <c r="J16" s="105"/>
      <c r="K16" s="104"/>
      <c r="L16" s="105"/>
      <c r="M16" s="104"/>
      <c r="N16" s="105"/>
      <c r="O16" s="105"/>
      <c r="P16" s="105"/>
    </row>
    <row r="17" spans="2:18" ht="15" customHeight="1">
      <c r="B17" s="59"/>
      <c r="C17" s="59"/>
      <c r="D17" s="59"/>
      <c r="E17" s="59"/>
      <c r="F17" s="59"/>
      <c r="G17" s="59"/>
      <c r="H17" s="59"/>
      <c r="I17" s="59"/>
      <c r="J17" s="59"/>
      <c r="K17" s="59"/>
      <c r="L17" s="59"/>
      <c r="M17" s="59"/>
      <c r="N17" s="59"/>
      <c r="O17" s="59"/>
      <c r="P17" s="59"/>
      <c r="Q17" s="59"/>
      <c r="R17" s="59"/>
    </row>
    <row r="18" spans="2:18" ht="15" customHeight="1" thickBot="1">
      <c r="B18" s="59"/>
      <c r="C18" s="59"/>
      <c r="D18" s="59"/>
      <c r="F18" s="59"/>
      <c r="H18" s="59"/>
      <c r="J18" s="59"/>
      <c r="L18" s="59"/>
      <c r="N18" s="59"/>
      <c r="Q18" s="4" t="s">
        <v>15</v>
      </c>
    </row>
    <row r="19" spans="2:18" ht="15" customHeight="1">
      <c r="B19" s="5"/>
      <c r="C19" s="7" t="s">
        <v>248</v>
      </c>
      <c r="D19" s="131" t="s">
        <v>419</v>
      </c>
      <c r="E19" s="131" t="s">
        <v>419</v>
      </c>
      <c r="F19" s="131" t="s">
        <v>420</v>
      </c>
      <c r="G19" s="131" t="s">
        <v>420</v>
      </c>
      <c r="H19" s="131" t="s">
        <v>421</v>
      </c>
      <c r="I19" s="131" t="s">
        <v>421</v>
      </c>
      <c r="J19" s="131" t="s">
        <v>422</v>
      </c>
      <c r="K19" s="131" t="s">
        <v>422</v>
      </c>
      <c r="L19" s="131" t="s">
        <v>423</v>
      </c>
      <c r="M19" s="131" t="s">
        <v>423</v>
      </c>
      <c r="N19" s="131" t="s">
        <v>424</v>
      </c>
      <c r="O19" s="131" t="s">
        <v>424</v>
      </c>
      <c r="P19" s="130" t="s">
        <v>425</v>
      </c>
      <c r="Q19" s="129"/>
    </row>
    <row r="20" spans="2:18" ht="15" customHeight="1" thickBot="1">
      <c r="B20" s="221"/>
      <c r="C20" s="11"/>
      <c r="D20" s="127" t="s">
        <v>249</v>
      </c>
      <c r="E20" s="127" t="s">
        <v>122</v>
      </c>
      <c r="F20" s="127" t="s">
        <v>249</v>
      </c>
      <c r="G20" s="127" t="s">
        <v>122</v>
      </c>
      <c r="H20" s="127" t="s">
        <v>249</v>
      </c>
      <c r="I20" s="127" t="s">
        <v>122</v>
      </c>
      <c r="J20" s="127" t="s">
        <v>249</v>
      </c>
      <c r="K20" s="127" t="s">
        <v>122</v>
      </c>
      <c r="L20" s="127" t="s">
        <v>249</v>
      </c>
      <c r="M20" s="127" t="s">
        <v>122</v>
      </c>
      <c r="N20" s="127" t="s">
        <v>249</v>
      </c>
      <c r="O20" s="127" t="s">
        <v>122</v>
      </c>
      <c r="P20" s="127" t="s">
        <v>249</v>
      </c>
      <c r="Q20" s="126" t="s">
        <v>16</v>
      </c>
    </row>
    <row r="21" spans="2:18" ht="15" customHeight="1" thickTop="1">
      <c r="B21" s="125" t="s">
        <v>482</v>
      </c>
      <c r="C21" s="18"/>
      <c r="D21" s="19"/>
      <c r="E21" s="20"/>
      <c r="F21" s="20"/>
      <c r="G21" s="20"/>
      <c r="H21" s="20"/>
      <c r="I21" s="20"/>
      <c r="J21" s="20"/>
      <c r="K21" s="20"/>
      <c r="L21" s="20"/>
      <c r="M21" s="20"/>
      <c r="N21" s="124"/>
      <c r="O21" s="20"/>
      <c r="P21" s="123"/>
      <c r="Q21" s="122"/>
    </row>
    <row r="22" spans="2:18" ht="15" customHeight="1">
      <c r="B22" s="121"/>
      <c r="C22" s="120" t="s">
        <v>20</v>
      </c>
      <c r="D22" s="231"/>
      <c r="E22" s="226"/>
      <c r="F22" s="225"/>
      <c r="G22" s="226"/>
      <c r="H22" s="225"/>
      <c r="I22" s="226"/>
      <c r="J22" s="225"/>
      <c r="K22" s="226"/>
      <c r="L22" s="225"/>
      <c r="M22" s="226"/>
      <c r="N22" s="225"/>
      <c r="O22" s="225"/>
      <c r="P22" s="232"/>
      <c r="Q22" s="118"/>
    </row>
    <row r="23" spans="2:18" ht="15" customHeight="1">
      <c r="B23" s="121"/>
      <c r="C23" s="120" t="s">
        <v>21</v>
      </c>
      <c r="D23" s="26"/>
      <c r="E23" s="119"/>
      <c r="F23" s="27"/>
      <c r="G23" s="119"/>
      <c r="H23" s="27"/>
      <c r="I23" s="119"/>
      <c r="J23" s="27"/>
      <c r="K23" s="119"/>
      <c r="L23" s="27"/>
      <c r="M23" s="119"/>
      <c r="N23" s="27"/>
      <c r="O23" s="27"/>
      <c r="P23" s="28"/>
      <c r="Q23" s="118"/>
    </row>
    <row r="24" spans="2:18" ht="15" customHeight="1" thickBot="1">
      <c r="B24" s="117"/>
      <c r="C24" s="47" t="s">
        <v>22</v>
      </c>
      <c r="D24" s="233"/>
      <c r="E24" s="115"/>
      <c r="F24" s="115"/>
      <c r="G24" s="115"/>
      <c r="H24" s="115"/>
      <c r="I24" s="115"/>
      <c r="J24" s="115"/>
      <c r="K24" s="115"/>
      <c r="L24" s="115"/>
      <c r="M24" s="115"/>
      <c r="N24" s="116"/>
      <c r="O24" s="115"/>
      <c r="P24" s="114"/>
      <c r="Q24" s="113"/>
    </row>
    <row r="25" spans="2:18" ht="15" customHeight="1" thickTop="1">
      <c r="B25" s="125" t="s">
        <v>483</v>
      </c>
      <c r="C25" s="18"/>
      <c r="D25" s="19"/>
      <c r="E25" s="20"/>
      <c r="F25" s="20"/>
      <c r="G25" s="20"/>
      <c r="H25" s="20"/>
      <c r="I25" s="20"/>
      <c r="J25" s="20"/>
      <c r="K25" s="20"/>
      <c r="L25" s="20"/>
      <c r="M25" s="20"/>
      <c r="N25" s="124"/>
      <c r="O25" s="20"/>
      <c r="P25" s="123"/>
      <c r="Q25" s="122"/>
    </row>
    <row r="26" spans="2:18" ht="15" customHeight="1">
      <c r="B26" s="121"/>
      <c r="C26" s="120" t="s">
        <v>20</v>
      </c>
      <c r="D26" s="231"/>
      <c r="E26" s="226"/>
      <c r="F26" s="225"/>
      <c r="G26" s="226"/>
      <c r="H26" s="225"/>
      <c r="I26" s="226"/>
      <c r="J26" s="225"/>
      <c r="K26" s="226"/>
      <c r="L26" s="225"/>
      <c r="M26" s="226"/>
      <c r="N26" s="225"/>
      <c r="O26" s="225"/>
      <c r="P26" s="232"/>
      <c r="Q26" s="118"/>
    </row>
    <row r="27" spans="2:18" ht="15" customHeight="1">
      <c r="B27" s="121"/>
      <c r="C27" s="120" t="s">
        <v>21</v>
      </c>
      <c r="D27" s="26"/>
      <c r="E27" s="119"/>
      <c r="F27" s="27"/>
      <c r="G27" s="119"/>
      <c r="H27" s="27"/>
      <c r="I27" s="119"/>
      <c r="J27" s="27"/>
      <c r="K27" s="119"/>
      <c r="L27" s="27"/>
      <c r="M27" s="119"/>
      <c r="N27" s="27"/>
      <c r="O27" s="27"/>
      <c r="P27" s="28"/>
      <c r="Q27" s="118"/>
    </row>
    <row r="28" spans="2:18" ht="15" customHeight="1">
      <c r="B28" s="117"/>
      <c r="C28" s="47" t="s">
        <v>22</v>
      </c>
      <c r="D28" s="233"/>
      <c r="E28" s="115"/>
      <c r="F28" s="115"/>
      <c r="G28" s="115"/>
      <c r="H28" s="115"/>
      <c r="I28" s="115"/>
      <c r="J28" s="115"/>
      <c r="K28" s="115"/>
      <c r="L28" s="115"/>
      <c r="M28" s="115"/>
      <c r="N28" s="116"/>
      <c r="O28" s="115"/>
      <c r="P28" s="114"/>
      <c r="Q28" s="113"/>
    </row>
    <row r="29" spans="2:18" ht="15" customHeight="1" thickBot="1">
      <c r="B29" s="112" t="s">
        <v>62</v>
      </c>
      <c r="C29" s="57"/>
      <c r="D29" s="234"/>
      <c r="E29" s="111"/>
      <c r="F29" s="110"/>
      <c r="G29" s="111"/>
      <c r="H29" s="110"/>
      <c r="I29" s="111"/>
      <c r="J29" s="110"/>
      <c r="K29" s="111"/>
      <c r="L29" s="110"/>
      <c r="M29" s="111"/>
      <c r="N29" s="111"/>
      <c r="O29" s="111"/>
      <c r="P29" s="109"/>
      <c r="Q29" s="108"/>
    </row>
    <row r="30" spans="2:18" ht="15" customHeight="1" thickTop="1" thickBot="1">
      <c r="B30" s="107" t="s">
        <v>16</v>
      </c>
      <c r="C30" s="106"/>
      <c r="D30" s="107"/>
      <c r="E30" s="104"/>
      <c r="F30" s="104"/>
      <c r="G30" s="105"/>
      <c r="H30" s="104"/>
      <c r="I30" s="105"/>
      <c r="J30" s="104"/>
      <c r="K30" s="105"/>
      <c r="L30" s="104"/>
      <c r="M30" s="105"/>
      <c r="N30" s="105"/>
      <c r="O30" s="104"/>
      <c r="P30" s="103"/>
      <c r="Q30" s="102"/>
    </row>
    <row r="31" spans="2:18" ht="15" customHeight="1">
      <c r="B31" s="59"/>
      <c r="C31" s="59"/>
      <c r="D31" s="59"/>
      <c r="F31" s="59"/>
      <c r="H31" s="59"/>
      <c r="J31" s="59"/>
      <c r="L31" s="59"/>
      <c r="N31" s="59"/>
      <c r="P31" s="59"/>
    </row>
    <row r="32" spans="2:18" ht="15" customHeight="1">
      <c r="B32" s="59" t="s">
        <v>250</v>
      </c>
      <c r="C32" s="59"/>
      <c r="D32" s="59"/>
      <c r="F32" s="59"/>
      <c r="H32" s="59"/>
      <c r="J32" s="59"/>
      <c r="L32" s="59"/>
      <c r="N32" s="59"/>
      <c r="P32" s="59"/>
    </row>
    <row r="33" spans="2:16" ht="15" customHeight="1">
      <c r="B33" s="59" t="s">
        <v>484</v>
      </c>
      <c r="C33" s="59"/>
      <c r="D33" s="59"/>
      <c r="F33" s="59"/>
      <c r="H33" s="59"/>
      <c r="J33" s="59"/>
      <c r="L33" s="59"/>
      <c r="N33" s="59"/>
      <c r="P33" s="59"/>
    </row>
    <row r="34" spans="2:16" ht="15" customHeight="1">
      <c r="B34" s="1" t="s">
        <v>251</v>
      </c>
      <c r="C34" s="59" t="s">
        <v>253</v>
      </c>
    </row>
    <row r="35" spans="2:16" ht="15" customHeight="1">
      <c r="B35" s="59"/>
      <c r="C35" s="59" t="s">
        <v>252</v>
      </c>
    </row>
    <row r="36" spans="2:16" ht="15" customHeight="1">
      <c r="B36" s="59"/>
      <c r="C36" s="59"/>
    </row>
    <row r="37" spans="2:16" ht="15" customHeight="1">
      <c r="B37" s="59"/>
      <c r="C37" s="59"/>
    </row>
    <row r="38" spans="2:16" ht="15" customHeight="1">
      <c r="B38" s="59"/>
      <c r="C38" s="59"/>
    </row>
    <row r="39" spans="2:16" ht="15" customHeight="1">
      <c r="B39" s="59"/>
      <c r="C39" s="59"/>
    </row>
    <row r="40" spans="2:16" ht="15" customHeight="1">
      <c r="B40" s="59"/>
      <c r="C40" s="59"/>
    </row>
    <row r="41" spans="2:16" ht="15" customHeight="1">
      <c r="B41" s="59"/>
      <c r="C41" s="59"/>
    </row>
    <row r="42" spans="2:16" ht="15" customHeight="1">
      <c r="B42" s="59"/>
      <c r="C42" s="59"/>
    </row>
    <row r="43" spans="2:16" ht="15" customHeight="1">
      <c r="B43" s="59"/>
      <c r="C43" s="59"/>
    </row>
    <row r="44" spans="2:16" ht="15" customHeight="1">
      <c r="B44" s="59"/>
      <c r="C44" s="59"/>
    </row>
    <row r="45" spans="2:16" ht="15" customHeight="1">
      <c r="B45" s="59"/>
      <c r="C45" s="59"/>
    </row>
    <row r="46" spans="2:16" ht="15" customHeight="1">
      <c r="B46" s="59"/>
      <c r="C46" s="59"/>
    </row>
    <row r="47" spans="2:16" ht="15" customHeight="1">
      <c r="B47" s="59"/>
      <c r="C47" s="59"/>
    </row>
    <row r="48" spans="2:16" ht="15" customHeight="1">
      <c r="B48" s="59"/>
      <c r="C48" s="59"/>
    </row>
    <row r="49" spans="2:3" ht="15" customHeight="1">
      <c r="B49" s="59"/>
      <c r="C49" s="59"/>
    </row>
  </sheetData>
  <phoneticPr fontId="1"/>
  <pageMargins left="0.59055118110236227" right="0.78740157480314965" top="0.78740157480314965" bottom="0.78740157480314965" header="0.51181102362204722" footer="0.51181102362204722"/>
  <pageSetup paperSize="9" scale="63"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Zeros="0" view="pageBreakPreview" zoomScaleNormal="100" zoomScaleSheetLayoutView="100" workbookViewId="0"/>
  </sheetViews>
  <sheetFormatPr defaultColWidth="9" defaultRowHeight="13.5" customHeight="1"/>
  <cols>
    <col min="1" max="1" width="5.25" style="133" bestFit="1" customWidth="1"/>
    <col min="2" max="2" width="23.75" style="133" bestFit="1" customWidth="1"/>
    <col min="3" max="4" width="5.875" style="133" customWidth="1"/>
    <col min="5" max="10" width="5.875" style="132" customWidth="1"/>
    <col min="11" max="11" width="7.125" style="132" bestFit="1" customWidth="1"/>
    <col min="12" max="13" width="5.875" style="133" customWidth="1"/>
    <col min="14" max="23" width="5.875" style="132" customWidth="1"/>
    <col min="24" max="16384" width="9" style="132"/>
  </cols>
  <sheetData>
    <row r="1" spans="1:23" ht="13.5" customHeight="1">
      <c r="V1" s="146"/>
      <c r="W1" s="146" t="s">
        <v>81</v>
      </c>
    </row>
    <row r="2" spans="1:23" ht="13.9" customHeight="1">
      <c r="A2" s="145" t="s">
        <v>80</v>
      </c>
      <c r="K2" s="587" t="s">
        <v>244</v>
      </c>
    </row>
    <row r="3" spans="1:23" ht="13.5" customHeight="1">
      <c r="A3" s="770" t="s">
        <v>79</v>
      </c>
      <c r="B3" s="774" t="s">
        <v>78</v>
      </c>
      <c r="C3" s="777" t="s">
        <v>485</v>
      </c>
      <c r="D3" s="778"/>
      <c r="E3" s="778"/>
      <c r="F3" s="778"/>
      <c r="G3" s="778"/>
      <c r="H3" s="778"/>
      <c r="I3" s="778"/>
      <c r="J3" s="779"/>
      <c r="K3" s="780" t="s">
        <v>77</v>
      </c>
      <c r="L3" s="781"/>
      <c r="M3" s="781"/>
      <c r="N3" s="781"/>
      <c r="O3" s="781"/>
      <c r="P3" s="781"/>
      <c r="Q3" s="781"/>
      <c r="R3" s="781"/>
      <c r="S3" s="781"/>
      <c r="T3" s="781"/>
      <c r="U3" s="781"/>
      <c r="V3" s="781"/>
      <c r="W3" s="782"/>
    </row>
    <row r="4" spans="1:23" ht="13.5" customHeight="1">
      <c r="A4" s="771"/>
      <c r="B4" s="775"/>
      <c r="C4" s="783" t="s">
        <v>75</v>
      </c>
      <c r="D4" s="785" t="s">
        <v>74</v>
      </c>
      <c r="E4" s="766" t="s">
        <v>73</v>
      </c>
      <c r="F4" s="767"/>
      <c r="G4" s="767"/>
      <c r="H4" s="767"/>
      <c r="I4" s="767"/>
      <c r="J4" s="769"/>
      <c r="K4" s="787" t="s">
        <v>76</v>
      </c>
      <c r="L4" s="789" t="s">
        <v>75</v>
      </c>
      <c r="M4" s="785" t="s">
        <v>74</v>
      </c>
      <c r="N4" s="766" t="s">
        <v>73</v>
      </c>
      <c r="O4" s="767"/>
      <c r="P4" s="767"/>
      <c r="Q4" s="767"/>
      <c r="R4" s="767"/>
      <c r="S4" s="767"/>
      <c r="T4" s="767"/>
      <c r="U4" s="767"/>
      <c r="V4" s="767"/>
      <c r="W4" s="768"/>
    </row>
    <row r="5" spans="1:23" ht="13.5" customHeight="1">
      <c r="A5" s="772"/>
      <c r="B5" s="775"/>
      <c r="C5" s="784"/>
      <c r="D5" s="786"/>
      <c r="E5" s="766" t="s">
        <v>72</v>
      </c>
      <c r="F5" s="767"/>
      <c r="G5" s="768"/>
      <c r="H5" s="766" t="s">
        <v>71</v>
      </c>
      <c r="I5" s="767"/>
      <c r="J5" s="769"/>
      <c r="K5" s="783"/>
      <c r="L5" s="790"/>
      <c r="M5" s="786"/>
      <c r="N5" s="766" t="s">
        <v>72</v>
      </c>
      <c r="O5" s="767"/>
      <c r="P5" s="767"/>
      <c r="Q5" s="767"/>
      <c r="R5" s="768"/>
      <c r="S5" s="766" t="s">
        <v>71</v>
      </c>
      <c r="T5" s="767"/>
      <c r="U5" s="767"/>
      <c r="V5" s="767"/>
      <c r="W5" s="768"/>
    </row>
    <row r="6" spans="1:23" ht="54.75" thickBot="1">
      <c r="A6" s="773"/>
      <c r="B6" s="776"/>
      <c r="C6" s="218" t="s">
        <v>270</v>
      </c>
      <c r="D6" s="235" t="s">
        <v>271</v>
      </c>
      <c r="E6" s="236" t="s">
        <v>66</v>
      </c>
      <c r="F6" s="237" t="s">
        <v>70</v>
      </c>
      <c r="G6" s="237" t="s">
        <v>69</v>
      </c>
      <c r="H6" s="236" t="s">
        <v>66</v>
      </c>
      <c r="I6" s="237" t="s">
        <v>70</v>
      </c>
      <c r="J6" s="237" t="s">
        <v>69</v>
      </c>
      <c r="K6" s="788"/>
      <c r="L6" s="144" t="s">
        <v>270</v>
      </c>
      <c r="M6" s="143" t="s">
        <v>271</v>
      </c>
      <c r="N6" s="141" t="s">
        <v>66</v>
      </c>
      <c r="O6" s="142" t="s">
        <v>68</v>
      </c>
      <c r="P6" s="142" t="s">
        <v>64</v>
      </c>
      <c r="Q6" s="142" t="s">
        <v>67</v>
      </c>
      <c r="R6" s="142" t="s">
        <v>272</v>
      </c>
      <c r="S6" s="141" t="s">
        <v>66</v>
      </c>
      <c r="T6" s="142" t="s">
        <v>65</v>
      </c>
      <c r="U6" s="142" t="s">
        <v>64</v>
      </c>
      <c r="V6" s="142" t="s">
        <v>63</v>
      </c>
      <c r="W6" s="141" t="s">
        <v>273</v>
      </c>
    </row>
    <row r="7" spans="1:23" ht="18" customHeight="1" thickTop="1">
      <c r="A7" s="693">
        <v>2</v>
      </c>
      <c r="B7" s="694" t="s">
        <v>428</v>
      </c>
      <c r="C7" s="695">
        <f>E7+H7</f>
        <v>80</v>
      </c>
      <c r="D7" s="693">
        <v>51</v>
      </c>
      <c r="E7" s="696">
        <v>30</v>
      </c>
      <c r="F7" s="697">
        <f t="shared" ref="F7:F51" si="0">E7/210*1000</f>
        <v>142.85714285714286</v>
      </c>
      <c r="G7" s="698"/>
      <c r="H7" s="684">
        <v>50</v>
      </c>
      <c r="I7" s="697">
        <f>H7/210/SQRT(3)*1000</f>
        <v>137.46434980705374</v>
      </c>
      <c r="J7" s="699"/>
      <c r="K7" s="557"/>
      <c r="L7" s="556">
        <f>+N7+S7</f>
        <v>0</v>
      </c>
      <c r="M7" s="558"/>
      <c r="N7" s="138"/>
      <c r="O7" s="137">
        <f>+N7/210*1000</f>
        <v>0</v>
      </c>
      <c r="P7" s="136"/>
      <c r="Q7" s="135">
        <f>+G7+P7</f>
        <v>0</v>
      </c>
      <c r="R7" s="139">
        <f>IF(O7=0,0,+Q7/O7*100)</f>
        <v>0</v>
      </c>
      <c r="S7" s="138"/>
      <c r="T7" s="137">
        <f t="shared" ref="T7:T25" si="1">+S7/210/SQRT(3)*1000</f>
        <v>0</v>
      </c>
      <c r="U7" s="136"/>
      <c r="V7" s="135">
        <f t="shared" ref="V7:V23" si="2">+J7+U7</f>
        <v>0</v>
      </c>
      <c r="W7" s="134">
        <f t="shared" ref="W7:W25" si="3">IF(T7=0,0,+V7/T7*100)</f>
        <v>0</v>
      </c>
    </row>
    <row r="8" spans="1:23" ht="18" customHeight="1">
      <c r="A8" s="690">
        <v>3</v>
      </c>
      <c r="B8" s="682" t="s">
        <v>429</v>
      </c>
      <c r="C8" s="691">
        <f>E8+H8</f>
        <v>250</v>
      </c>
      <c r="D8" s="690">
        <v>95</v>
      </c>
      <c r="E8" s="684">
        <v>100</v>
      </c>
      <c r="F8" s="685">
        <f t="shared" si="0"/>
        <v>476.19047619047615</v>
      </c>
      <c r="G8" s="686"/>
      <c r="H8" s="684">
        <v>150</v>
      </c>
      <c r="I8" s="685">
        <f t="shared" ref="I8:I51" si="4">H8/210/SQRT(3)*1000</f>
        <v>412.39304942116127</v>
      </c>
      <c r="J8" s="687"/>
      <c r="K8" s="140"/>
      <c r="L8" s="181">
        <f t="shared" ref="L8:L9" si="5">+K8/210*1000</f>
        <v>0</v>
      </c>
      <c r="M8" s="140"/>
      <c r="N8" s="140"/>
      <c r="O8" s="181">
        <f t="shared" ref="O8:O33" si="6">+N8/210*1000</f>
        <v>0</v>
      </c>
      <c r="P8" s="182"/>
      <c r="Q8" s="183">
        <f>+G8+P8</f>
        <v>0</v>
      </c>
      <c r="R8" s="187">
        <f>IF(O8=0,0,+Q8/O8*100)</f>
        <v>0</v>
      </c>
      <c r="S8" s="140"/>
      <c r="T8" s="181">
        <f t="shared" si="1"/>
        <v>0</v>
      </c>
      <c r="U8" s="182"/>
      <c r="V8" s="183">
        <f t="shared" si="2"/>
        <v>0</v>
      </c>
      <c r="W8" s="184">
        <f t="shared" si="3"/>
        <v>0</v>
      </c>
    </row>
    <row r="9" spans="1:23" ht="18" customHeight="1">
      <c r="A9" s="681">
        <v>4</v>
      </c>
      <c r="B9" s="688" t="s">
        <v>430</v>
      </c>
      <c r="C9" s="683">
        <f>E9+H9</f>
        <v>300</v>
      </c>
      <c r="D9" s="700">
        <v>101</v>
      </c>
      <c r="E9" s="701">
        <v>150</v>
      </c>
      <c r="F9" s="685">
        <f t="shared" si="0"/>
        <v>714.28571428571433</v>
      </c>
      <c r="G9" s="702"/>
      <c r="H9" s="701">
        <v>150</v>
      </c>
      <c r="I9" s="681">
        <f t="shared" si="4"/>
        <v>412.39304942116127</v>
      </c>
      <c r="J9" s="703"/>
      <c r="K9" s="140"/>
      <c r="L9" s="181">
        <f t="shared" si="5"/>
        <v>0</v>
      </c>
      <c r="M9" s="140"/>
      <c r="N9" s="140"/>
      <c r="O9" s="181">
        <f t="shared" si="6"/>
        <v>0</v>
      </c>
      <c r="P9" s="182"/>
      <c r="Q9" s="183">
        <f>+G9+P9</f>
        <v>0</v>
      </c>
      <c r="R9" s="187">
        <f t="shared" ref="R9:R33" si="7">IF(O9=0,0,+Q9/O9*100)</f>
        <v>0</v>
      </c>
      <c r="S9" s="140"/>
      <c r="T9" s="181">
        <f t="shared" si="1"/>
        <v>0</v>
      </c>
      <c r="U9" s="182"/>
      <c r="V9" s="183">
        <f t="shared" si="2"/>
        <v>0</v>
      </c>
      <c r="W9" s="184">
        <f t="shared" si="3"/>
        <v>0</v>
      </c>
    </row>
    <row r="10" spans="1:23" ht="18" customHeight="1">
      <c r="A10" s="690">
        <v>5</v>
      </c>
      <c r="B10" s="682" t="s">
        <v>431</v>
      </c>
      <c r="C10" s="691">
        <f>E10+H10</f>
        <v>125</v>
      </c>
      <c r="D10" s="690">
        <v>71</v>
      </c>
      <c r="E10" s="684">
        <v>75</v>
      </c>
      <c r="F10" s="685">
        <f t="shared" si="0"/>
        <v>357.14285714285717</v>
      </c>
      <c r="G10" s="686"/>
      <c r="H10" s="684">
        <v>50</v>
      </c>
      <c r="I10" s="685">
        <f t="shared" si="4"/>
        <v>137.46434980705374</v>
      </c>
      <c r="J10" s="687"/>
      <c r="K10" s="554"/>
      <c r="L10" s="562">
        <f t="shared" ref="L10:L33" si="8">+N10+S10</f>
        <v>0</v>
      </c>
      <c r="M10" s="555"/>
      <c r="N10" s="140"/>
      <c r="O10" s="181">
        <f t="shared" si="6"/>
        <v>0</v>
      </c>
      <c r="P10" s="182"/>
      <c r="Q10" s="183">
        <f>+G10+P10</f>
        <v>0</v>
      </c>
      <c r="R10" s="187">
        <f t="shared" si="7"/>
        <v>0</v>
      </c>
      <c r="S10" s="140"/>
      <c r="T10" s="181">
        <f t="shared" si="1"/>
        <v>0</v>
      </c>
      <c r="U10" s="182"/>
      <c r="V10" s="183">
        <f t="shared" si="2"/>
        <v>0</v>
      </c>
      <c r="W10" s="184">
        <f t="shared" si="3"/>
        <v>0</v>
      </c>
    </row>
    <row r="11" spans="1:23" ht="18" customHeight="1">
      <c r="A11" s="690">
        <v>6</v>
      </c>
      <c r="B11" s="682" t="s">
        <v>432</v>
      </c>
      <c r="C11" s="691">
        <f>E11+H11</f>
        <v>300</v>
      </c>
      <c r="D11" s="690">
        <v>116</v>
      </c>
      <c r="E11" s="684">
        <v>150</v>
      </c>
      <c r="F11" s="685">
        <f t="shared" si="0"/>
        <v>714.28571428571433</v>
      </c>
      <c r="G11" s="686"/>
      <c r="H11" s="684">
        <v>150</v>
      </c>
      <c r="I11" s="685">
        <f t="shared" si="4"/>
        <v>412.39304942116127</v>
      </c>
      <c r="J11" s="687"/>
      <c r="K11" s="554"/>
      <c r="L11" s="562">
        <f t="shared" si="8"/>
        <v>0</v>
      </c>
      <c r="M11" s="555"/>
      <c r="N11" s="140"/>
      <c r="O11" s="181">
        <f t="shared" si="6"/>
        <v>0</v>
      </c>
      <c r="P11" s="182"/>
      <c r="Q11" s="183">
        <f t="shared" ref="Q11:Q33" si="9">+G11+P11</f>
        <v>0</v>
      </c>
      <c r="R11" s="187">
        <f t="shared" si="7"/>
        <v>0</v>
      </c>
      <c r="S11" s="140"/>
      <c r="T11" s="181">
        <f t="shared" si="1"/>
        <v>0</v>
      </c>
      <c r="U11" s="182"/>
      <c r="V11" s="183">
        <f t="shared" si="2"/>
        <v>0</v>
      </c>
      <c r="W11" s="184">
        <f t="shared" si="3"/>
        <v>0</v>
      </c>
    </row>
    <row r="12" spans="1:23" ht="18" customHeight="1">
      <c r="A12" s="681">
        <v>7</v>
      </c>
      <c r="B12" s="682" t="s">
        <v>433</v>
      </c>
      <c r="C12" s="683">
        <f t="shared" ref="C12:C52" si="10">E12+H12</f>
        <v>100</v>
      </c>
      <c r="D12" s="681">
        <v>77</v>
      </c>
      <c r="E12" s="684">
        <v>50</v>
      </c>
      <c r="F12" s="685">
        <f t="shared" si="0"/>
        <v>238.09523809523807</v>
      </c>
      <c r="G12" s="686"/>
      <c r="H12" s="684">
        <v>50</v>
      </c>
      <c r="I12" s="685">
        <f t="shared" si="4"/>
        <v>137.46434980705374</v>
      </c>
      <c r="J12" s="687"/>
      <c r="K12" s="559"/>
      <c r="L12" s="560">
        <f t="shared" si="8"/>
        <v>0</v>
      </c>
      <c r="M12" s="561"/>
      <c r="N12" s="140"/>
      <c r="O12" s="181">
        <f t="shared" si="6"/>
        <v>0</v>
      </c>
      <c r="P12" s="182"/>
      <c r="Q12" s="183">
        <f t="shared" si="9"/>
        <v>0</v>
      </c>
      <c r="R12" s="187">
        <f t="shared" si="7"/>
        <v>0</v>
      </c>
      <c r="S12" s="140"/>
      <c r="T12" s="181">
        <f t="shared" si="1"/>
        <v>0</v>
      </c>
      <c r="U12" s="182"/>
      <c r="V12" s="183">
        <f t="shared" si="2"/>
        <v>0</v>
      </c>
      <c r="W12" s="184">
        <f t="shared" si="3"/>
        <v>0</v>
      </c>
    </row>
    <row r="13" spans="1:23" ht="18" customHeight="1">
      <c r="A13" s="681">
        <v>8</v>
      </c>
      <c r="B13" s="682" t="s">
        <v>434</v>
      </c>
      <c r="C13" s="683">
        <f t="shared" si="10"/>
        <v>100</v>
      </c>
      <c r="D13" s="681">
        <v>66</v>
      </c>
      <c r="E13" s="684">
        <v>50</v>
      </c>
      <c r="F13" s="685">
        <f t="shared" si="0"/>
        <v>238.09523809523807</v>
      </c>
      <c r="G13" s="686"/>
      <c r="H13" s="684">
        <v>50</v>
      </c>
      <c r="I13" s="685">
        <f t="shared" si="4"/>
        <v>137.46434980705374</v>
      </c>
      <c r="J13" s="687"/>
      <c r="K13" s="559"/>
      <c r="L13" s="560">
        <f t="shared" si="8"/>
        <v>0</v>
      </c>
      <c r="M13" s="561"/>
      <c r="N13" s="140"/>
      <c r="O13" s="181">
        <f t="shared" si="6"/>
        <v>0</v>
      </c>
      <c r="P13" s="182"/>
      <c r="Q13" s="183">
        <f t="shared" si="9"/>
        <v>0</v>
      </c>
      <c r="R13" s="187">
        <f t="shared" si="7"/>
        <v>0</v>
      </c>
      <c r="S13" s="140"/>
      <c r="T13" s="181">
        <f t="shared" si="1"/>
        <v>0</v>
      </c>
      <c r="U13" s="182"/>
      <c r="V13" s="183">
        <f t="shared" si="2"/>
        <v>0</v>
      </c>
      <c r="W13" s="184">
        <f t="shared" si="3"/>
        <v>0</v>
      </c>
    </row>
    <row r="14" spans="1:23" ht="18" customHeight="1">
      <c r="A14" s="681">
        <v>9</v>
      </c>
      <c r="B14" s="682" t="s">
        <v>435</v>
      </c>
      <c r="C14" s="683">
        <f t="shared" si="10"/>
        <v>150</v>
      </c>
      <c r="D14" s="681">
        <v>110</v>
      </c>
      <c r="E14" s="684">
        <v>75</v>
      </c>
      <c r="F14" s="685">
        <f t="shared" si="0"/>
        <v>357.14285714285717</v>
      </c>
      <c r="G14" s="686"/>
      <c r="H14" s="684">
        <v>75</v>
      </c>
      <c r="I14" s="685">
        <f t="shared" si="4"/>
        <v>206.19652471058063</v>
      </c>
      <c r="J14" s="687"/>
      <c r="K14" s="559"/>
      <c r="L14" s="560">
        <f t="shared" si="8"/>
        <v>0</v>
      </c>
      <c r="M14" s="561"/>
      <c r="N14" s="140"/>
      <c r="O14" s="181">
        <f t="shared" si="6"/>
        <v>0</v>
      </c>
      <c r="P14" s="182"/>
      <c r="Q14" s="183">
        <f t="shared" si="9"/>
        <v>0</v>
      </c>
      <c r="R14" s="187">
        <f t="shared" si="7"/>
        <v>0</v>
      </c>
      <c r="S14" s="140"/>
      <c r="T14" s="181">
        <f t="shared" si="1"/>
        <v>0</v>
      </c>
      <c r="U14" s="182"/>
      <c r="V14" s="183">
        <f t="shared" si="2"/>
        <v>0</v>
      </c>
      <c r="W14" s="184">
        <f t="shared" si="3"/>
        <v>0</v>
      </c>
    </row>
    <row r="15" spans="1:23" ht="18" customHeight="1">
      <c r="A15" s="681">
        <v>10</v>
      </c>
      <c r="B15" s="682" t="s">
        <v>436</v>
      </c>
      <c r="C15" s="683">
        <f t="shared" si="10"/>
        <v>80</v>
      </c>
      <c r="D15" s="681">
        <v>46</v>
      </c>
      <c r="E15" s="684">
        <v>30</v>
      </c>
      <c r="F15" s="685">
        <f t="shared" si="0"/>
        <v>142.85714285714286</v>
      </c>
      <c r="G15" s="686"/>
      <c r="H15" s="684">
        <v>50</v>
      </c>
      <c r="I15" s="685">
        <f t="shared" si="4"/>
        <v>137.46434980705374</v>
      </c>
      <c r="J15" s="687"/>
      <c r="K15" s="559"/>
      <c r="L15" s="560">
        <f t="shared" si="8"/>
        <v>0</v>
      </c>
      <c r="M15" s="561"/>
      <c r="N15" s="140"/>
      <c r="O15" s="181">
        <f t="shared" si="6"/>
        <v>0</v>
      </c>
      <c r="P15" s="182"/>
      <c r="Q15" s="183">
        <f t="shared" si="9"/>
        <v>0</v>
      </c>
      <c r="R15" s="187">
        <f t="shared" si="7"/>
        <v>0</v>
      </c>
      <c r="S15" s="140"/>
      <c r="T15" s="181">
        <f t="shared" si="1"/>
        <v>0</v>
      </c>
      <c r="U15" s="182"/>
      <c r="V15" s="183">
        <f t="shared" si="2"/>
        <v>0</v>
      </c>
      <c r="W15" s="184">
        <f t="shared" si="3"/>
        <v>0</v>
      </c>
    </row>
    <row r="16" spans="1:23" ht="18" customHeight="1">
      <c r="A16" s="681">
        <v>11</v>
      </c>
      <c r="B16" s="682" t="s">
        <v>437</v>
      </c>
      <c r="C16" s="683">
        <f t="shared" si="10"/>
        <v>80</v>
      </c>
      <c r="D16" s="681">
        <v>31</v>
      </c>
      <c r="E16" s="684">
        <v>50</v>
      </c>
      <c r="F16" s="685">
        <f t="shared" si="0"/>
        <v>238.09523809523807</v>
      </c>
      <c r="G16" s="686"/>
      <c r="H16" s="684">
        <v>30</v>
      </c>
      <c r="I16" s="685">
        <f t="shared" si="4"/>
        <v>82.478609884232256</v>
      </c>
      <c r="J16" s="687"/>
      <c r="K16" s="559"/>
      <c r="L16" s="560">
        <f t="shared" si="8"/>
        <v>0</v>
      </c>
      <c r="M16" s="561"/>
      <c r="N16" s="140"/>
      <c r="O16" s="181">
        <f t="shared" si="6"/>
        <v>0</v>
      </c>
      <c r="P16" s="182"/>
      <c r="Q16" s="183">
        <f t="shared" si="9"/>
        <v>0</v>
      </c>
      <c r="R16" s="187">
        <f t="shared" si="7"/>
        <v>0</v>
      </c>
      <c r="S16" s="140"/>
      <c r="T16" s="181">
        <f t="shared" si="1"/>
        <v>0</v>
      </c>
      <c r="U16" s="182"/>
      <c r="V16" s="183">
        <f t="shared" si="2"/>
        <v>0</v>
      </c>
      <c r="W16" s="184">
        <f t="shared" si="3"/>
        <v>0</v>
      </c>
    </row>
    <row r="17" spans="1:23" ht="18" customHeight="1">
      <c r="A17" s="681">
        <v>12</v>
      </c>
      <c r="B17" s="682" t="s">
        <v>438</v>
      </c>
      <c r="C17" s="683">
        <f t="shared" si="10"/>
        <v>175</v>
      </c>
      <c r="D17" s="681">
        <v>92</v>
      </c>
      <c r="E17" s="684">
        <v>75</v>
      </c>
      <c r="F17" s="685">
        <f t="shared" si="0"/>
        <v>357.14285714285717</v>
      </c>
      <c r="G17" s="686"/>
      <c r="H17" s="684">
        <v>100</v>
      </c>
      <c r="I17" s="685">
        <f t="shared" si="4"/>
        <v>274.92869961410747</v>
      </c>
      <c r="J17" s="687"/>
      <c r="K17" s="559"/>
      <c r="L17" s="560">
        <f t="shared" si="8"/>
        <v>0</v>
      </c>
      <c r="M17" s="561"/>
      <c r="N17" s="140"/>
      <c r="O17" s="181">
        <f t="shared" si="6"/>
        <v>0</v>
      </c>
      <c r="P17" s="182"/>
      <c r="Q17" s="183">
        <f t="shared" si="9"/>
        <v>0</v>
      </c>
      <c r="R17" s="187">
        <f t="shared" si="7"/>
        <v>0</v>
      </c>
      <c r="S17" s="140"/>
      <c r="T17" s="181">
        <f t="shared" si="1"/>
        <v>0</v>
      </c>
      <c r="U17" s="182"/>
      <c r="V17" s="183">
        <f t="shared" si="2"/>
        <v>0</v>
      </c>
      <c r="W17" s="184">
        <f t="shared" si="3"/>
        <v>0</v>
      </c>
    </row>
    <row r="18" spans="1:23" ht="18" customHeight="1">
      <c r="A18" s="681">
        <v>13</v>
      </c>
      <c r="B18" s="682" t="s">
        <v>439</v>
      </c>
      <c r="C18" s="683">
        <f>E18+H18</f>
        <v>500</v>
      </c>
      <c r="D18" s="681">
        <v>128</v>
      </c>
      <c r="E18" s="684">
        <v>200</v>
      </c>
      <c r="F18" s="685">
        <f t="shared" si="0"/>
        <v>952.38095238095229</v>
      </c>
      <c r="G18" s="686"/>
      <c r="H18" s="684">
        <v>300</v>
      </c>
      <c r="I18" s="685">
        <f t="shared" si="4"/>
        <v>824.78609884232253</v>
      </c>
      <c r="J18" s="687"/>
      <c r="K18" s="559"/>
      <c r="L18" s="560">
        <f t="shared" si="8"/>
        <v>0</v>
      </c>
      <c r="M18" s="561"/>
      <c r="N18" s="140"/>
      <c r="O18" s="181">
        <f t="shared" si="6"/>
        <v>0</v>
      </c>
      <c r="P18" s="182"/>
      <c r="Q18" s="183">
        <f t="shared" si="9"/>
        <v>0</v>
      </c>
      <c r="R18" s="187">
        <f t="shared" si="7"/>
        <v>0</v>
      </c>
      <c r="S18" s="140"/>
      <c r="T18" s="181">
        <f t="shared" si="1"/>
        <v>0</v>
      </c>
      <c r="U18" s="182"/>
      <c r="V18" s="183">
        <f t="shared" si="2"/>
        <v>0</v>
      </c>
      <c r="W18" s="184">
        <f t="shared" si="3"/>
        <v>0</v>
      </c>
    </row>
    <row r="19" spans="1:23" ht="18" customHeight="1">
      <c r="A19" s="681">
        <v>15</v>
      </c>
      <c r="B19" s="682" t="s">
        <v>440</v>
      </c>
      <c r="C19" s="683">
        <f t="shared" si="10"/>
        <v>125</v>
      </c>
      <c r="D19" s="681">
        <v>76</v>
      </c>
      <c r="E19" s="684">
        <v>50</v>
      </c>
      <c r="F19" s="685">
        <f t="shared" si="0"/>
        <v>238.09523809523807</v>
      </c>
      <c r="G19" s="686"/>
      <c r="H19" s="684">
        <v>75</v>
      </c>
      <c r="I19" s="685">
        <f t="shared" si="4"/>
        <v>206.19652471058063</v>
      </c>
      <c r="J19" s="687"/>
      <c r="K19" s="559"/>
      <c r="L19" s="560">
        <f t="shared" si="8"/>
        <v>0</v>
      </c>
      <c r="M19" s="561"/>
      <c r="N19" s="140"/>
      <c r="O19" s="181">
        <f t="shared" si="6"/>
        <v>0</v>
      </c>
      <c r="P19" s="182"/>
      <c r="Q19" s="183">
        <f t="shared" si="9"/>
        <v>0</v>
      </c>
      <c r="R19" s="187">
        <f t="shared" si="7"/>
        <v>0</v>
      </c>
      <c r="S19" s="140"/>
      <c r="T19" s="181">
        <f t="shared" si="1"/>
        <v>0</v>
      </c>
      <c r="U19" s="182"/>
      <c r="V19" s="183">
        <f t="shared" si="2"/>
        <v>0</v>
      </c>
      <c r="W19" s="184">
        <f t="shared" si="3"/>
        <v>0</v>
      </c>
    </row>
    <row r="20" spans="1:23" ht="18" customHeight="1">
      <c r="A20" s="681">
        <v>16</v>
      </c>
      <c r="B20" s="682" t="s">
        <v>441</v>
      </c>
      <c r="C20" s="683">
        <f t="shared" si="10"/>
        <v>150</v>
      </c>
      <c r="D20" s="681">
        <v>77</v>
      </c>
      <c r="E20" s="684">
        <v>100</v>
      </c>
      <c r="F20" s="685">
        <f t="shared" si="0"/>
        <v>476.19047619047615</v>
      </c>
      <c r="G20" s="686"/>
      <c r="H20" s="684">
        <v>50</v>
      </c>
      <c r="I20" s="685">
        <f t="shared" si="4"/>
        <v>137.46434980705374</v>
      </c>
      <c r="J20" s="687"/>
      <c r="K20" s="559"/>
      <c r="L20" s="560">
        <f t="shared" si="8"/>
        <v>0</v>
      </c>
      <c r="M20" s="561"/>
      <c r="N20" s="140"/>
      <c r="O20" s="181">
        <f t="shared" si="6"/>
        <v>0</v>
      </c>
      <c r="P20" s="182"/>
      <c r="Q20" s="183">
        <f t="shared" si="9"/>
        <v>0</v>
      </c>
      <c r="R20" s="187">
        <f t="shared" si="7"/>
        <v>0</v>
      </c>
      <c r="S20" s="140"/>
      <c r="T20" s="181">
        <f t="shared" si="1"/>
        <v>0</v>
      </c>
      <c r="U20" s="182"/>
      <c r="V20" s="183">
        <f t="shared" si="2"/>
        <v>0</v>
      </c>
      <c r="W20" s="184">
        <f t="shared" si="3"/>
        <v>0</v>
      </c>
    </row>
    <row r="21" spans="1:23" ht="18" customHeight="1">
      <c r="A21" s="681">
        <v>17</v>
      </c>
      <c r="B21" s="688" t="s">
        <v>442</v>
      </c>
      <c r="C21" s="683">
        <f t="shared" si="10"/>
        <v>100</v>
      </c>
      <c r="D21" s="681">
        <v>67</v>
      </c>
      <c r="E21" s="684">
        <v>50</v>
      </c>
      <c r="F21" s="685">
        <f t="shared" si="0"/>
        <v>238.09523809523807</v>
      </c>
      <c r="G21" s="686"/>
      <c r="H21" s="684">
        <v>50</v>
      </c>
      <c r="I21" s="685">
        <f t="shared" si="4"/>
        <v>137.46434980705374</v>
      </c>
      <c r="J21" s="687"/>
      <c r="K21" s="559"/>
      <c r="L21" s="560">
        <f t="shared" si="8"/>
        <v>0</v>
      </c>
      <c r="M21" s="561"/>
      <c r="N21" s="140"/>
      <c r="O21" s="181">
        <f t="shared" si="6"/>
        <v>0</v>
      </c>
      <c r="P21" s="182"/>
      <c r="Q21" s="183">
        <f t="shared" si="9"/>
        <v>0</v>
      </c>
      <c r="R21" s="187">
        <f t="shared" si="7"/>
        <v>0</v>
      </c>
      <c r="S21" s="140"/>
      <c r="T21" s="181">
        <f t="shared" si="1"/>
        <v>0</v>
      </c>
      <c r="U21" s="182"/>
      <c r="V21" s="183">
        <f t="shared" si="2"/>
        <v>0</v>
      </c>
      <c r="W21" s="184">
        <f t="shared" si="3"/>
        <v>0</v>
      </c>
    </row>
    <row r="22" spans="1:23" ht="18" customHeight="1">
      <c r="A22" s="681">
        <v>18</v>
      </c>
      <c r="B22" s="689" t="s">
        <v>443</v>
      </c>
      <c r="C22" s="683">
        <f t="shared" si="10"/>
        <v>100</v>
      </c>
      <c r="D22" s="681">
        <v>71</v>
      </c>
      <c r="E22" s="684">
        <v>50</v>
      </c>
      <c r="F22" s="685">
        <f t="shared" si="0"/>
        <v>238.09523809523807</v>
      </c>
      <c r="G22" s="686"/>
      <c r="H22" s="684">
        <v>50</v>
      </c>
      <c r="I22" s="685">
        <f t="shared" si="4"/>
        <v>137.46434980705374</v>
      </c>
      <c r="J22" s="687"/>
      <c r="K22" s="559"/>
      <c r="L22" s="560">
        <f t="shared" si="8"/>
        <v>0</v>
      </c>
      <c r="M22" s="561"/>
      <c r="N22" s="140"/>
      <c r="O22" s="181">
        <f t="shared" si="6"/>
        <v>0</v>
      </c>
      <c r="P22" s="182"/>
      <c r="Q22" s="183">
        <f t="shared" si="9"/>
        <v>0</v>
      </c>
      <c r="R22" s="187">
        <f t="shared" si="7"/>
        <v>0</v>
      </c>
      <c r="S22" s="140"/>
      <c r="T22" s="181">
        <f t="shared" si="1"/>
        <v>0</v>
      </c>
      <c r="U22" s="182"/>
      <c r="V22" s="183">
        <f t="shared" si="2"/>
        <v>0</v>
      </c>
      <c r="W22" s="184">
        <f t="shared" si="3"/>
        <v>0</v>
      </c>
    </row>
    <row r="23" spans="1:23" ht="18" customHeight="1">
      <c r="A23" s="681">
        <v>20</v>
      </c>
      <c r="B23" s="688" t="s">
        <v>444</v>
      </c>
      <c r="C23" s="683">
        <f t="shared" si="10"/>
        <v>150</v>
      </c>
      <c r="D23" s="681">
        <v>71</v>
      </c>
      <c r="E23" s="684">
        <v>75</v>
      </c>
      <c r="F23" s="685">
        <f t="shared" si="0"/>
        <v>357.14285714285717</v>
      </c>
      <c r="G23" s="686"/>
      <c r="H23" s="684">
        <v>75</v>
      </c>
      <c r="I23" s="685">
        <f t="shared" si="4"/>
        <v>206.19652471058063</v>
      </c>
      <c r="J23" s="687"/>
      <c r="K23" s="559"/>
      <c r="L23" s="560">
        <f t="shared" si="8"/>
        <v>0</v>
      </c>
      <c r="M23" s="561"/>
      <c r="N23" s="140"/>
      <c r="O23" s="181">
        <f t="shared" si="6"/>
        <v>0</v>
      </c>
      <c r="P23" s="182"/>
      <c r="Q23" s="183">
        <f t="shared" si="9"/>
        <v>0</v>
      </c>
      <c r="R23" s="187">
        <f t="shared" si="7"/>
        <v>0</v>
      </c>
      <c r="S23" s="140"/>
      <c r="T23" s="181">
        <f t="shared" si="1"/>
        <v>0</v>
      </c>
      <c r="U23" s="182"/>
      <c r="V23" s="183">
        <f t="shared" si="2"/>
        <v>0</v>
      </c>
      <c r="W23" s="184">
        <f t="shared" si="3"/>
        <v>0</v>
      </c>
    </row>
    <row r="24" spans="1:23" ht="18" customHeight="1">
      <c r="A24" s="690">
        <v>21</v>
      </c>
      <c r="B24" s="682" t="s">
        <v>445</v>
      </c>
      <c r="C24" s="691">
        <f t="shared" si="10"/>
        <v>100</v>
      </c>
      <c r="D24" s="690">
        <v>86</v>
      </c>
      <c r="E24" s="684">
        <v>50</v>
      </c>
      <c r="F24" s="685">
        <f t="shared" si="0"/>
        <v>238.09523809523807</v>
      </c>
      <c r="G24" s="686"/>
      <c r="H24" s="684">
        <v>50</v>
      </c>
      <c r="I24" s="685">
        <f t="shared" si="4"/>
        <v>137.46434980705374</v>
      </c>
      <c r="J24" s="687"/>
      <c r="K24" s="554"/>
      <c r="L24" s="562">
        <f t="shared" si="8"/>
        <v>0</v>
      </c>
      <c r="M24" s="555"/>
      <c r="N24" s="140"/>
      <c r="O24" s="181">
        <f t="shared" si="6"/>
        <v>0</v>
      </c>
      <c r="P24" s="182"/>
      <c r="Q24" s="183">
        <f>+G24+P24</f>
        <v>0</v>
      </c>
      <c r="R24" s="187">
        <f t="shared" si="7"/>
        <v>0</v>
      </c>
      <c r="S24" s="140"/>
      <c r="T24" s="181">
        <f t="shared" si="1"/>
        <v>0</v>
      </c>
      <c r="U24" s="182"/>
      <c r="V24" s="183">
        <f>+J24+U24</f>
        <v>0</v>
      </c>
      <c r="W24" s="184">
        <f t="shared" si="3"/>
        <v>0</v>
      </c>
    </row>
    <row r="25" spans="1:23" ht="18" customHeight="1">
      <c r="A25" s="690">
        <v>22</v>
      </c>
      <c r="B25" s="688" t="s">
        <v>446</v>
      </c>
      <c r="C25" s="691">
        <f t="shared" si="10"/>
        <v>125</v>
      </c>
      <c r="D25" s="690">
        <v>78</v>
      </c>
      <c r="E25" s="684">
        <v>50</v>
      </c>
      <c r="F25" s="685">
        <f t="shared" si="0"/>
        <v>238.09523809523807</v>
      </c>
      <c r="G25" s="686"/>
      <c r="H25" s="684">
        <v>75</v>
      </c>
      <c r="I25" s="685">
        <f t="shared" si="4"/>
        <v>206.19652471058063</v>
      </c>
      <c r="J25" s="687"/>
      <c r="K25" s="554"/>
      <c r="L25" s="562">
        <f t="shared" si="8"/>
        <v>0</v>
      </c>
      <c r="M25" s="555"/>
      <c r="N25" s="140"/>
      <c r="O25" s="181">
        <f t="shared" si="6"/>
        <v>0</v>
      </c>
      <c r="P25" s="182"/>
      <c r="Q25" s="183">
        <f t="shared" si="9"/>
        <v>0</v>
      </c>
      <c r="R25" s="187">
        <f t="shared" si="7"/>
        <v>0</v>
      </c>
      <c r="S25" s="140"/>
      <c r="T25" s="181">
        <f t="shared" si="1"/>
        <v>0</v>
      </c>
      <c r="U25" s="182"/>
      <c r="V25" s="183">
        <f t="shared" ref="V25" si="11">+J25+U25</f>
        <v>0</v>
      </c>
      <c r="W25" s="184">
        <f t="shared" si="3"/>
        <v>0</v>
      </c>
    </row>
    <row r="26" spans="1:23" ht="18" customHeight="1">
      <c r="A26" s="681">
        <v>23</v>
      </c>
      <c r="B26" s="688" t="s">
        <v>447</v>
      </c>
      <c r="C26" s="683">
        <f t="shared" si="10"/>
        <v>80</v>
      </c>
      <c r="D26" s="681">
        <v>56</v>
      </c>
      <c r="E26" s="684">
        <v>50</v>
      </c>
      <c r="F26" s="685">
        <f t="shared" si="0"/>
        <v>238.09523809523807</v>
      </c>
      <c r="G26" s="686"/>
      <c r="H26" s="684">
        <v>30</v>
      </c>
      <c r="I26" s="685">
        <f t="shared" si="4"/>
        <v>82.478609884232256</v>
      </c>
      <c r="J26" s="687"/>
      <c r="K26" s="559"/>
      <c r="L26" s="560">
        <f t="shared" si="8"/>
        <v>0</v>
      </c>
      <c r="M26" s="561"/>
      <c r="N26" s="140"/>
      <c r="O26" s="181">
        <f t="shared" si="6"/>
        <v>0</v>
      </c>
      <c r="P26" s="182"/>
      <c r="Q26" s="183">
        <f t="shared" si="9"/>
        <v>0</v>
      </c>
      <c r="R26" s="187">
        <f t="shared" si="7"/>
        <v>0</v>
      </c>
      <c r="S26" s="140"/>
      <c r="T26" s="181">
        <f>+S26/210/SQRT(3)*1000</f>
        <v>0</v>
      </c>
      <c r="U26" s="182"/>
      <c r="V26" s="183">
        <f>+J26+U26</f>
        <v>0</v>
      </c>
      <c r="W26" s="184">
        <f>IF(T26=0,0,+V26/T26*100)</f>
        <v>0</v>
      </c>
    </row>
    <row r="27" spans="1:23" ht="18" customHeight="1">
      <c r="A27" s="681">
        <v>24</v>
      </c>
      <c r="B27" s="688" t="s">
        <v>448</v>
      </c>
      <c r="C27" s="683">
        <f t="shared" si="10"/>
        <v>300</v>
      </c>
      <c r="D27" s="681">
        <v>102</v>
      </c>
      <c r="E27" s="684">
        <v>150</v>
      </c>
      <c r="F27" s="685">
        <f t="shared" si="0"/>
        <v>714.28571428571433</v>
      </c>
      <c r="G27" s="686"/>
      <c r="H27" s="684">
        <v>150</v>
      </c>
      <c r="I27" s="685">
        <f t="shared" si="4"/>
        <v>412.39304942116127</v>
      </c>
      <c r="J27" s="687"/>
      <c r="K27" s="559"/>
      <c r="L27" s="560">
        <f t="shared" si="8"/>
        <v>0</v>
      </c>
      <c r="M27" s="561"/>
      <c r="N27" s="140"/>
      <c r="O27" s="181">
        <f t="shared" si="6"/>
        <v>0</v>
      </c>
      <c r="P27" s="182"/>
      <c r="Q27" s="183">
        <f t="shared" si="9"/>
        <v>0</v>
      </c>
      <c r="R27" s="187">
        <f t="shared" si="7"/>
        <v>0</v>
      </c>
      <c r="S27" s="140"/>
      <c r="T27" s="181">
        <f>+S27/210/SQRT(3)*1000</f>
        <v>0</v>
      </c>
      <c r="U27" s="182"/>
      <c r="V27" s="183">
        <f>+J27+U27</f>
        <v>0</v>
      </c>
      <c r="W27" s="184">
        <f>IF(T27=0,0,+V27/T27*100)</f>
        <v>0</v>
      </c>
    </row>
    <row r="28" spans="1:23" ht="18" customHeight="1">
      <c r="A28" s="681">
        <v>25</v>
      </c>
      <c r="B28" s="692" t="s">
        <v>449</v>
      </c>
      <c r="C28" s="683">
        <f t="shared" si="10"/>
        <v>125</v>
      </c>
      <c r="D28" s="681">
        <v>86</v>
      </c>
      <c r="E28" s="684">
        <v>50</v>
      </c>
      <c r="F28" s="685">
        <f t="shared" si="0"/>
        <v>238.09523809523807</v>
      </c>
      <c r="G28" s="686"/>
      <c r="H28" s="684">
        <v>75</v>
      </c>
      <c r="I28" s="685">
        <f t="shared" si="4"/>
        <v>206.19652471058063</v>
      </c>
      <c r="J28" s="687"/>
      <c r="K28" s="559"/>
      <c r="L28" s="560">
        <f t="shared" si="8"/>
        <v>0</v>
      </c>
      <c r="M28" s="561"/>
      <c r="N28" s="140"/>
      <c r="O28" s="181">
        <f t="shared" si="6"/>
        <v>0</v>
      </c>
      <c r="P28" s="182"/>
      <c r="Q28" s="183">
        <f t="shared" si="9"/>
        <v>0</v>
      </c>
      <c r="R28" s="187">
        <f t="shared" si="7"/>
        <v>0</v>
      </c>
      <c r="S28" s="140"/>
      <c r="T28" s="181">
        <f t="shared" ref="T28:T29" si="12">+S28/210/SQRT(3)*1000</f>
        <v>0</v>
      </c>
      <c r="U28" s="182"/>
      <c r="V28" s="183">
        <f t="shared" ref="V28:V29" si="13">+J28+U28</f>
        <v>0</v>
      </c>
      <c r="W28" s="184">
        <f t="shared" ref="W28:W29" si="14">IF(T28=0,0,+V28/T28*100)</f>
        <v>0</v>
      </c>
    </row>
    <row r="29" spans="1:23" ht="18" customHeight="1">
      <c r="A29" s="681">
        <v>26</v>
      </c>
      <c r="B29" s="688" t="s">
        <v>450</v>
      </c>
      <c r="C29" s="683">
        <f t="shared" si="10"/>
        <v>175</v>
      </c>
      <c r="D29" s="681">
        <v>114</v>
      </c>
      <c r="E29" s="684">
        <v>100</v>
      </c>
      <c r="F29" s="685">
        <f t="shared" si="0"/>
        <v>476.19047619047615</v>
      </c>
      <c r="G29" s="686"/>
      <c r="H29" s="684">
        <v>75</v>
      </c>
      <c r="I29" s="685">
        <f t="shared" si="4"/>
        <v>206.19652471058063</v>
      </c>
      <c r="J29" s="687"/>
      <c r="K29" s="559"/>
      <c r="L29" s="560">
        <f t="shared" si="8"/>
        <v>0</v>
      </c>
      <c r="M29" s="561"/>
      <c r="N29" s="140"/>
      <c r="O29" s="181">
        <f t="shared" si="6"/>
        <v>0</v>
      </c>
      <c r="P29" s="182"/>
      <c r="Q29" s="183">
        <f t="shared" si="9"/>
        <v>0</v>
      </c>
      <c r="R29" s="187">
        <f t="shared" si="7"/>
        <v>0</v>
      </c>
      <c r="S29" s="140"/>
      <c r="T29" s="181">
        <f t="shared" si="12"/>
        <v>0</v>
      </c>
      <c r="U29" s="182"/>
      <c r="V29" s="183">
        <f t="shared" si="13"/>
        <v>0</v>
      </c>
      <c r="W29" s="184">
        <f t="shared" si="14"/>
        <v>0</v>
      </c>
    </row>
    <row r="30" spans="1:23" ht="18" customHeight="1">
      <c r="A30" s="681">
        <v>27</v>
      </c>
      <c r="B30" s="689" t="s">
        <v>451</v>
      </c>
      <c r="C30" s="683">
        <f t="shared" si="10"/>
        <v>125</v>
      </c>
      <c r="D30" s="681">
        <v>71</v>
      </c>
      <c r="E30" s="684">
        <v>50</v>
      </c>
      <c r="F30" s="685">
        <f t="shared" si="0"/>
        <v>238.09523809523807</v>
      </c>
      <c r="G30" s="686"/>
      <c r="H30" s="684">
        <v>75</v>
      </c>
      <c r="I30" s="685">
        <f t="shared" si="4"/>
        <v>206.19652471058063</v>
      </c>
      <c r="J30" s="687"/>
      <c r="K30" s="559"/>
      <c r="L30" s="560">
        <f t="shared" si="8"/>
        <v>0</v>
      </c>
      <c r="M30" s="561"/>
      <c r="N30" s="140"/>
      <c r="O30" s="181">
        <f t="shared" si="6"/>
        <v>0</v>
      </c>
      <c r="P30" s="182"/>
      <c r="Q30" s="183">
        <f t="shared" si="9"/>
        <v>0</v>
      </c>
      <c r="R30" s="187">
        <f t="shared" si="7"/>
        <v>0</v>
      </c>
      <c r="S30" s="140"/>
      <c r="T30" s="181">
        <f>+S30/210/SQRT(3)*1000</f>
        <v>0</v>
      </c>
      <c r="U30" s="182"/>
      <c r="V30" s="183">
        <f>+J30+U30</f>
        <v>0</v>
      </c>
      <c r="W30" s="184">
        <f>IF(T30=0,0,+V30/T30*100)</f>
        <v>0</v>
      </c>
    </row>
    <row r="31" spans="1:23" ht="18" customHeight="1">
      <c r="A31" s="681">
        <v>28</v>
      </c>
      <c r="B31" s="688" t="s">
        <v>452</v>
      </c>
      <c r="C31" s="683">
        <f t="shared" si="10"/>
        <v>125</v>
      </c>
      <c r="D31" s="681">
        <v>71</v>
      </c>
      <c r="E31" s="684">
        <v>50</v>
      </c>
      <c r="F31" s="685">
        <f t="shared" si="0"/>
        <v>238.09523809523807</v>
      </c>
      <c r="G31" s="686"/>
      <c r="H31" s="684">
        <v>75</v>
      </c>
      <c r="I31" s="685">
        <f t="shared" si="4"/>
        <v>206.19652471058063</v>
      </c>
      <c r="J31" s="687"/>
      <c r="K31" s="559"/>
      <c r="L31" s="560">
        <f t="shared" si="8"/>
        <v>0</v>
      </c>
      <c r="M31" s="561"/>
      <c r="N31" s="140"/>
      <c r="O31" s="181">
        <f t="shared" si="6"/>
        <v>0</v>
      </c>
      <c r="P31" s="182"/>
      <c r="Q31" s="183">
        <f t="shared" si="9"/>
        <v>0</v>
      </c>
      <c r="R31" s="187">
        <f t="shared" si="7"/>
        <v>0</v>
      </c>
      <c r="S31" s="140"/>
      <c r="T31" s="181">
        <f>+S31/210/SQRT(3)*1000</f>
        <v>0</v>
      </c>
      <c r="U31" s="182"/>
      <c r="V31" s="183">
        <f>+J31+U31</f>
        <v>0</v>
      </c>
      <c r="W31" s="184">
        <f>IF(T31=0,0,+V31/T31*100)</f>
        <v>0</v>
      </c>
    </row>
    <row r="32" spans="1:23" ht="18" customHeight="1">
      <c r="A32" s="681">
        <v>29</v>
      </c>
      <c r="B32" s="689" t="s">
        <v>453</v>
      </c>
      <c r="C32" s="683">
        <f t="shared" si="10"/>
        <v>80</v>
      </c>
      <c r="D32" s="681">
        <v>55</v>
      </c>
      <c r="E32" s="684">
        <v>50</v>
      </c>
      <c r="F32" s="685">
        <f t="shared" si="0"/>
        <v>238.09523809523807</v>
      </c>
      <c r="G32" s="686"/>
      <c r="H32" s="684">
        <v>30</v>
      </c>
      <c r="I32" s="685">
        <f t="shared" si="4"/>
        <v>82.478609884232256</v>
      </c>
      <c r="J32" s="687"/>
      <c r="K32" s="559"/>
      <c r="L32" s="560">
        <f t="shared" si="8"/>
        <v>0</v>
      </c>
      <c r="M32" s="561"/>
      <c r="N32" s="140"/>
      <c r="O32" s="181">
        <f t="shared" si="6"/>
        <v>0</v>
      </c>
      <c r="P32" s="182"/>
      <c r="Q32" s="183">
        <f t="shared" si="9"/>
        <v>0</v>
      </c>
      <c r="R32" s="187">
        <f t="shared" si="7"/>
        <v>0</v>
      </c>
      <c r="S32" s="140"/>
      <c r="T32" s="181">
        <f t="shared" ref="T32:T33" si="15">+S32/210/SQRT(3)*1000</f>
        <v>0</v>
      </c>
      <c r="U32" s="182"/>
      <c r="V32" s="183">
        <f t="shared" ref="V32:V33" si="16">+J32+U32</f>
        <v>0</v>
      </c>
      <c r="W32" s="184">
        <f t="shared" ref="W32:W33" si="17">IF(T32=0,0,+V32/T32*100)</f>
        <v>0</v>
      </c>
    </row>
    <row r="33" spans="1:23" ht="18" customHeight="1">
      <c r="A33" s="681">
        <v>30</v>
      </c>
      <c r="B33" s="688" t="s">
        <v>454</v>
      </c>
      <c r="C33" s="683">
        <f t="shared" si="10"/>
        <v>250</v>
      </c>
      <c r="D33" s="681">
        <v>106</v>
      </c>
      <c r="E33" s="684">
        <v>150</v>
      </c>
      <c r="F33" s="685">
        <f t="shared" si="0"/>
        <v>714.28571428571433</v>
      </c>
      <c r="G33" s="686"/>
      <c r="H33" s="684">
        <v>100</v>
      </c>
      <c r="I33" s="685">
        <f t="shared" si="4"/>
        <v>274.92869961410747</v>
      </c>
      <c r="J33" s="687"/>
      <c r="K33" s="559"/>
      <c r="L33" s="560">
        <f t="shared" si="8"/>
        <v>0</v>
      </c>
      <c r="M33" s="561"/>
      <c r="N33" s="140"/>
      <c r="O33" s="181">
        <f t="shared" si="6"/>
        <v>0</v>
      </c>
      <c r="P33" s="182"/>
      <c r="Q33" s="183">
        <f t="shared" si="9"/>
        <v>0</v>
      </c>
      <c r="R33" s="187">
        <f t="shared" si="7"/>
        <v>0</v>
      </c>
      <c r="S33" s="140"/>
      <c r="T33" s="181">
        <f t="shared" si="15"/>
        <v>0</v>
      </c>
      <c r="U33" s="182"/>
      <c r="V33" s="183">
        <f t="shared" si="16"/>
        <v>0</v>
      </c>
      <c r="W33" s="184">
        <f t="shared" si="17"/>
        <v>0</v>
      </c>
    </row>
    <row r="34" spans="1:23" ht="18" customHeight="1">
      <c r="A34" s="681">
        <v>31</v>
      </c>
      <c r="B34" s="688" t="s">
        <v>455</v>
      </c>
      <c r="C34" s="683">
        <f t="shared" si="10"/>
        <v>125</v>
      </c>
      <c r="D34" s="681">
        <v>70</v>
      </c>
      <c r="E34" s="684">
        <v>50</v>
      </c>
      <c r="F34" s="685">
        <f t="shared" si="0"/>
        <v>238.09523809523807</v>
      </c>
      <c r="G34" s="686"/>
      <c r="H34" s="684">
        <v>75</v>
      </c>
      <c r="I34" s="685">
        <f t="shared" si="4"/>
        <v>206.19652471058063</v>
      </c>
      <c r="J34" s="687"/>
      <c r="K34" s="679"/>
      <c r="L34" s="677"/>
      <c r="M34" s="678"/>
      <c r="N34" s="140"/>
      <c r="O34" s="181"/>
      <c r="P34" s="182"/>
      <c r="Q34" s="183"/>
      <c r="R34" s="187"/>
      <c r="S34" s="140"/>
      <c r="T34" s="181"/>
      <c r="U34" s="182"/>
      <c r="V34" s="183"/>
      <c r="W34" s="184"/>
    </row>
    <row r="35" spans="1:23" ht="18" customHeight="1">
      <c r="A35" s="681">
        <v>32</v>
      </c>
      <c r="B35" s="688" t="s">
        <v>456</v>
      </c>
      <c r="C35" s="683">
        <f t="shared" si="10"/>
        <v>100</v>
      </c>
      <c r="D35" s="681">
        <v>37</v>
      </c>
      <c r="E35" s="684">
        <v>50</v>
      </c>
      <c r="F35" s="685">
        <f t="shared" si="0"/>
        <v>238.09523809523807</v>
      </c>
      <c r="G35" s="686"/>
      <c r="H35" s="684">
        <v>50</v>
      </c>
      <c r="I35" s="685">
        <f t="shared" si="4"/>
        <v>137.46434980705374</v>
      </c>
      <c r="J35" s="687"/>
      <c r="K35" s="679"/>
      <c r="L35" s="677"/>
      <c r="M35" s="678"/>
      <c r="N35" s="140"/>
      <c r="O35" s="181"/>
      <c r="P35" s="182"/>
      <c r="Q35" s="183"/>
      <c r="R35" s="187"/>
      <c r="S35" s="140"/>
      <c r="T35" s="181"/>
      <c r="U35" s="182"/>
      <c r="V35" s="183"/>
      <c r="W35" s="184"/>
    </row>
    <row r="36" spans="1:23" ht="18" customHeight="1">
      <c r="A36" s="681">
        <v>33</v>
      </c>
      <c r="B36" s="688" t="s">
        <v>457</v>
      </c>
      <c r="C36" s="683">
        <f t="shared" si="10"/>
        <v>175</v>
      </c>
      <c r="D36" s="681">
        <v>65</v>
      </c>
      <c r="E36" s="684">
        <v>75</v>
      </c>
      <c r="F36" s="685">
        <f t="shared" si="0"/>
        <v>357.14285714285717</v>
      </c>
      <c r="G36" s="686"/>
      <c r="H36" s="684">
        <v>100</v>
      </c>
      <c r="I36" s="685">
        <f t="shared" si="4"/>
        <v>274.92869961410747</v>
      </c>
      <c r="J36" s="687"/>
      <c r="K36" s="679"/>
      <c r="L36" s="677"/>
      <c r="M36" s="678"/>
      <c r="N36" s="140"/>
      <c r="O36" s="181"/>
      <c r="P36" s="182"/>
      <c r="Q36" s="183"/>
      <c r="R36" s="187"/>
      <c r="S36" s="140"/>
      <c r="T36" s="181"/>
      <c r="U36" s="182"/>
      <c r="V36" s="183"/>
      <c r="W36" s="184"/>
    </row>
    <row r="37" spans="1:23" ht="18" customHeight="1">
      <c r="A37" s="681">
        <v>34</v>
      </c>
      <c r="B37" s="688" t="s">
        <v>458</v>
      </c>
      <c r="C37" s="683">
        <f t="shared" si="10"/>
        <v>100</v>
      </c>
      <c r="D37" s="681">
        <v>32</v>
      </c>
      <c r="E37" s="684">
        <v>50</v>
      </c>
      <c r="F37" s="685">
        <f t="shared" si="0"/>
        <v>238.09523809523807</v>
      </c>
      <c r="G37" s="686"/>
      <c r="H37" s="684">
        <v>50</v>
      </c>
      <c r="I37" s="685">
        <f t="shared" si="4"/>
        <v>137.46434980705374</v>
      </c>
      <c r="J37" s="687"/>
      <c r="K37" s="679"/>
      <c r="L37" s="677"/>
      <c r="M37" s="678"/>
      <c r="N37" s="140"/>
      <c r="O37" s="181"/>
      <c r="P37" s="182"/>
      <c r="Q37" s="183"/>
      <c r="R37" s="187"/>
      <c r="S37" s="140"/>
      <c r="T37" s="181"/>
      <c r="U37" s="182"/>
      <c r="V37" s="183"/>
      <c r="W37" s="184"/>
    </row>
    <row r="38" spans="1:23" ht="18" customHeight="1">
      <c r="A38" s="681">
        <v>35</v>
      </c>
      <c r="B38" s="688" t="s">
        <v>459</v>
      </c>
      <c r="C38" s="683">
        <f t="shared" si="10"/>
        <v>150</v>
      </c>
      <c r="D38" s="681">
        <v>104</v>
      </c>
      <c r="E38" s="684">
        <v>75</v>
      </c>
      <c r="F38" s="685">
        <f t="shared" si="0"/>
        <v>357.14285714285717</v>
      </c>
      <c r="G38" s="686"/>
      <c r="H38" s="684">
        <v>75</v>
      </c>
      <c r="I38" s="685">
        <f t="shared" si="4"/>
        <v>206.19652471058063</v>
      </c>
      <c r="J38" s="687"/>
      <c r="K38" s="679"/>
      <c r="L38" s="677"/>
      <c r="M38" s="678"/>
      <c r="N38" s="140"/>
      <c r="O38" s="181"/>
      <c r="P38" s="182"/>
      <c r="Q38" s="183"/>
      <c r="R38" s="187"/>
      <c r="S38" s="140"/>
      <c r="T38" s="181"/>
      <c r="U38" s="182"/>
      <c r="V38" s="183"/>
      <c r="W38" s="184"/>
    </row>
    <row r="39" spans="1:23" ht="18" customHeight="1">
      <c r="A39" s="681">
        <v>36</v>
      </c>
      <c r="B39" s="688" t="s">
        <v>460</v>
      </c>
      <c r="C39" s="683">
        <f t="shared" si="10"/>
        <v>100</v>
      </c>
      <c r="D39" s="681">
        <v>97</v>
      </c>
      <c r="E39" s="684">
        <v>50</v>
      </c>
      <c r="F39" s="685">
        <f t="shared" si="0"/>
        <v>238.09523809523807</v>
      </c>
      <c r="G39" s="686"/>
      <c r="H39" s="684">
        <v>50</v>
      </c>
      <c r="I39" s="685">
        <f t="shared" si="4"/>
        <v>137.46434980705374</v>
      </c>
      <c r="J39" s="687"/>
      <c r="K39" s="679"/>
      <c r="L39" s="677"/>
      <c r="M39" s="678"/>
      <c r="N39" s="140"/>
      <c r="O39" s="181"/>
      <c r="P39" s="182"/>
      <c r="Q39" s="183"/>
      <c r="R39" s="187"/>
      <c r="S39" s="140"/>
      <c r="T39" s="181"/>
      <c r="U39" s="182"/>
      <c r="V39" s="183"/>
      <c r="W39" s="184"/>
    </row>
    <row r="40" spans="1:23" ht="18" customHeight="1">
      <c r="A40" s="681">
        <v>37</v>
      </c>
      <c r="B40" s="688" t="s">
        <v>461</v>
      </c>
      <c r="C40" s="683">
        <f t="shared" si="10"/>
        <v>125</v>
      </c>
      <c r="D40" s="681">
        <v>72</v>
      </c>
      <c r="E40" s="684">
        <v>50</v>
      </c>
      <c r="F40" s="685">
        <f t="shared" si="0"/>
        <v>238.09523809523807</v>
      </c>
      <c r="G40" s="686"/>
      <c r="H40" s="684">
        <v>75</v>
      </c>
      <c r="I40" s="685">
        <f t="shared" si="4"/>
        <v>206.19652471058063</v>
      </c>
      <c r="J40" s="687"/>
      <c r="K40" s="679"/>
      <c r="L40" s="677"/>
      <c r="M40" s="678"/>
      <c r="N40" s="140"/>
      <c r="O40" s="181"/>
      <c r="P40" s="182"/>
      <c r="Q40" s="183"/>
      <c r="R40" s="187"/>
      <c r="S40" s="140"/>
      <c r="T40" s="181"/>
      <c r="U40" s="182"/>
      <c r="V40" s="183"/>
      <c r="W40" s="184"/>
    </row>
    <row r="41" spans="1:23" ht="18" customHeight="1">
      <c r="A41" s="681">
        <v>38</v>
      </c>
      <c r="B41" s="688" t="s">
        <v>488</v>
      </c>
      <c r="C41" s="683">
        <f t="shared" si="10"/>
        <v>100</v>
      </c>
      <c r="D41" s="681">
        <v>61</v>
      </c>
      <c r="E41" s="684">
        <v>50</v>
      </c>
      <c r="F41" s="685">
        <f t="shared" si="0"/>
        <v>238.09523809523807</v>
      </c>
      <c r="G41" s="686"/>
      <c r="H41" s="684">
        <v>50</v>
      </c>
      <c r="I41" s="685">
        <f t="shared" si="4"/>
        <v>137.46434980705374</v>
      </c>
      <c r="J41" s="687"/>
      <c r="K41" s="679"/>
      <c r="L41" s="677"/>
      <c r="M41" s="678"/>
      <c r="N41" s="140"/>
      <c r="O41" s="181"/>
      <c r="P41" s="182"/>
      <c r="Q41" s="183"/>
      <c r="R41" s="187"/>
      <c r="S41" s="140"/>
      <c r="T41" s="181"/>
      <c r="U41" s="182"/>
      <c r="V41" s="183"/>
      <c r="W41" s="184"/>
    </row>
    <row r="42" spans="1:23" ht="18" customHeight="1">
      <c r="A42" s="681">
        <v>39</v>
      </c>
      <c r="B42" s="688" t="s">
        <v>462</v>
      </c>
      <c r="C42" s="683">
        <f t="shared" si="10"/>
        <v>125</v>
      </c>
      <c r="D42" s="681">
        <v>80</v>
      </c>
      <c r="E42" s="684">
        <v>50</v>
      </c>
      <c r="F42" s="685">
        <f t="shared" si="0"/>
        <v>238.09523809523807</v>
      </c>
      <c r="G42" s="686"/>
      <c r="H42" s="684">
        <v>75</v>
      </c>
      <c r="I42" s="685">
        <f t="shared" si="4"/>
        <v>206.19652471058063</v>
      </c>
      <c r="J42" s="687"/>
      <c r="K42" s="679"/>
      <c r="L42" s="677"/>
      <c r="M42" s="678"/>
      <c r="N42" s="140"/>
      <c r="O42" s="181"/>
      <c r="P42" s="182"/>
      <c r="Q42" s="183"/>
      <c r="R42" s="187"/>
      <c r="S42" s="140"/>
      <c r="T42" s="181"/>
      <c r="U42" s="182"/>
      <c r="V42" s="183"/>
      <c r="W42" s="184"/>
    </row>
    <row r="43" spans="1:23" ht="18" customHeight="1">
      <c r="A43" s="681">
        <v>41</v>
      </c>
      <c r="B43" s="688" t="s">
        <v>463</v>
      </c>
      <c r="C43" s="683">
        <f t="shared" si="10"/>
        <v>100</v>
      </c>
      <c r="D43" s="681">
        <v>56</v>
      </c>
      <c r="E43" s="684">
        <v>50</v>
      </c>
      <c r="F43" s="685">
        <f t="shared" si="0"/>
        <v>238.09523809523807</v>
      </c>
      <c r="G43" s="686"/>
      <c r="H43" s="684">
        <v>50</v>
      </c>
      <c r="I43" s="685">
        <f t="shared" si="4"/>
        <v>137.46434980705374</v>
      </c>
      <c r="J43" s="687"/>
      <c r="K43" s="679"/>
      <c r="L43" s="677"/>
      <c r="M43" s="678"/>
      <c r="N43" s="140"/>
      <c r="O43" s="181"/>
      <c r="P43" s="182"/>
      <c r="Q43" s="183"/>
      <c r="R43" s="187"/>
      <c r="S43" s="140"/>
      <c r="T43" s="181"/>
      <c r="U43" s="182"/>
      <c r="V43" s="183"/>
      <c r="W43" s="184"/>
    </row>
    <row r="44" spans="1:23" ht="18" customHeight="1">
      <c r="A44" s="681">
        <v>42</v>
      </c>
      <c r="B44" s="688" t="s">
        <v>464</v>
      </c>
      <c r="C44" s="683">
        <f t="shared" si="10"/>
        <v>125</v>
      </c>
      <c r="D44" s="681">
        <v>76</v>
      </c>
      <c r="E44" s="684">
        <v>75</v>
      </c>
      <c r="F44" s="685">
        <f t="shared" si="0"/>
        <v>357.14285714285717</v>
      </c>
      <c r="G44" s="686"/>
      <c r="H44" s="684">
        <v>50</v>
      </c>
      <c r="I44" s="685">
        <f t="shared" si="4"/>
        <v>137.46434980705374</v>
      </c>
      <c r="J44" s="687"/>
      <c r="K44" s="679"/>
      <c r="L44" s="677"/>
      <c r="M44" s="678"/>
      <c r="N44" s="140"/>
      <c r="O44" s="181"/>
      <c r="P44" s="182"/>
      <c r="Q44" s="183"/>
      <c r="R44" s="187"/>
      <c r="S44" s="140"/>
      <c r="T44" s="181"/>
      <c r="U44" s="182"/>
      <c r="V44" s="183"/>
      <c r="W44" s="184"/>
    </row>
    <row r="45" spans="1:23" ht="18" customHeight="1">
      <c r="A45" s="681">
        <v>44</v>
      </c>
      <c r="B45" s="688" t="s">
        <v>465</v>
      </c>
      <c r="C45" s="683">
        <f t="shared" si="10"/>
        <v>100</v>
      </c>
      <c r="D45" s="681">
        <v>56</v>
      </c>
      <c r="E45" s="684">
        <v>50</v>
      </c>
      <c r="F45" s="685">
        <f t="shared" si="0"/>
        <v>238.09523809523807</v>
      </c>
      <c r="G45" s="686"/>
      <c r="H45" s="684">
        <v>50</v>
      </c>
      <c r="I45" s="685">
        <f t="shared" si="4"/>
        <v>137.46434980705374</v>
      </c>
      <c r="J45" s="687"/>
      <c r="K45" s="679"/>
      <c r="L45" s="677"/>
      <c r="M45" s="678"/>
      <c r="N45" s="140"/>
      <c r="O45" s="181"/>
      <c r="P45" s="182"/>
      <c r="Q45" s="183"/>
      <c r="R45" s="187"/>
      <c r="S45" s="140"/>
      <c r="T45" s="181"/>
      <c r="U45" s="182"/>
      <c r="V45" s="183"/>
      <c r="W45" s="184"/>
    </row>
    <row r="46" spans="1:23" ht="18" customHeight="1">
      <c r="A46" s="681">
        <v>45</v>
      </c>
      <c r="B46" s="688" t="s">
        <v>466</v>
      </c>
      <c r="C46" s="683">
        <f t="shared" si="10"/>
        <v>100</v>
      </c>
      <c r="D46" s="681">
        <v>82</v>
      </c>
      <c r="E46" s="684">
        <v>50</v>
      </c>
      <c r="F46" s="685">
        <f t="shared" si="0"/>
        <v>238.09523809523807</v>
      </c>
      <c r="G46" s="686"/>
      <c r="H46" s="684">
        <v>50</v>
      </c>
      <c r="I46" s="685">
        <f t="shared" si="4"/>
        <v>137.46434980705374</v>
      </c>
      <c r="J46" s="687"/>
      <c r="K46" s="679"/>
      <c r="L46" s="677"/>
      <c r="M46" s="678"/>
      <c r="N46" s="140"/>
      <c r="O46" s="181"/>
      <c r="P46" s="182"/>
      <c r="Q46" s="183"/>
      <c r="R46" s="187"/>
      <c r="S46" s="140"/>
      <c r="T46" s="181"/>
      <c r="U46" s="182"/>
      <c r="V46" s="183"/>
      <c r="W46" s="184"/>
    </row>
    <row r="47" spans="1:23" ht="18" customHeight="1">
      <c r="A47" s="681">
        <v>46</v>
      </c>
      <c r="B47" s="688" t="s">
        <v>467</v>
      </c>
      <c r="C47" s="683">
        <f t="shared" si="10"/>
        <v>100</v>
      </c>
      <c r="D47" s="681">
        <v>63</v>
      </c>
      <c r="E47" s="684">
        <v>50</v>
      </c>
      <c r="F47" s="685">
        <f t="shared" si="0"/>
        <v>238.09523809523807</v>
      </c>
      <c r="G47" s="686"/>
      <c r="H47" s="684">
        <v>50</v>
      </c>
      <c r="I47" s="685">
        <f t="shared" si="4"/>
        <v>137.46434980705374</v>
      </c>
      <c r="J47" s="687"/>
      <c r="K47" s="679"/>
      <c r="L47" s="677"/>
      <c r="M47" s="678"/>
      <c r="N47" s="140"/>
      <c r="O47" s="181"/>
      <c r="P47" s="182"/>
      <c r="Q47" s="183"/>
      <c r="R47" s="187"/>
      <c r="S47" s="140"/>
      <c r="T47" s="181"/>
      <c r="U47" s="182"/>
      <c r="V47" s="183"/>
      <c r="W47" s="184"/>
    </row>
    <row r="48" spans="1:23" ht="18" customHeight="1">
      <c r="A48" s="681">
        <v>47</v>
      </c>
      <c r="B48" s="688" t="s">
        <v>468</v>
      </c>
      <c r="C48" s="683">
        <f t="shared" si="10"/>
        <v>250</v>
      </c>
      <c r="D48" s="681">
        <v>92</v>
      </c>
      <c r="E48" s="684">
        <v>150</v>
      </c>
      <c r="F48" s="685">
        <f t="shared" si="0"/>
        <v>714.28571428571433</v>
      </c>
      <c r="G48" s="686"/>
      <c r="H48" s="684">
        <v>100</v>
      </c>
      <c r="I48" s="685">
        <f t="shared" si="4"/>
        <v>274.92869961410747</v>
      </c>
      <c r="J48" s="687"/>
      <c r="K48" s="679"/>
      <c r="L48" s="677"/>
      <c r="M48" s="678"/>
      <c r="N48" s="140"/>
      <c r="O48" s="181"/>
      <c r="P48" s="182"/>
      <c r="Q48" s="183"/>
      <c r="R48" s="187"/>
      <c r="S48" s="140"/>
      <c r="T48" s="181"/>
      <c r="U48" s="182"/>
      <c r="V48" s="183"/>
      <c r="W48" s="184"/>
    </row>
    <row r="49" spans="1:23" ht="18" customHeight="1">
      <c r="A49" s="681">
        <v>48</v>
      </c>
      <c r="B49" s="688" t="s">
        <v>469</v>
      </c>
      <c r="C49" s="683">
        <f t="shared" si="10"/>
        <v>500</v>
      </c>
      <c r="D49" s="681">
        <v>180</v>
      </c>
      <c r="E49" s="684">
        <v>200</v>
      </c>
      <c r="F49" s="685">
        <f t="shared" si="0"/>
        <v>952.38095238095229</v>
      </c>
      <c r="G49" s="686"/>
      <c r="H49" s="684">
        <v>300</v>
      </c>
      <c r="I49" s="685">
        <f t="shared" si="4"/>
        <v>824.78609884232253</v>
      </c>
      <c r="J49" s="687"/>
      <c r="K49" s="679"/>
      <c r="L49" s="677"/>
      <c r="M49" s="678"/>
      <c r="N49" s="140"/>
      <c r="O49" s="181"/>
      <c r="P49" s="182"/>
      <c r="Q49" s="183"/>
      <c r="R49" s="187"/>
      <c r="S49" s="140"/>
      <c r="T49" s="181"/>
      <c r="U49" s="182"/>
      <c r="V49" s="183"/>
      <c r="W49" s="184"/>
    </row>
    <row r="50" spans="1:23" ht="18" customHeight="1">
      <c r="A50" s="681">
        <v>49</v>
      </c>
      <c r="B50" s="688" t="s">
        <v>470</v>
      </c>
      <c r="C50" s="683">
        <f t="shared" si="10"/>
        <v>80</v>
      </c>
      <c r="D50" s="681">
        <v>62</v>
      </c>
      <c r="E50" s="684">
        <v>50</v>
      </c>
      <c r="F50" s="685">
        <f t="shared" si="0"/>
        <v>238.09523809523807</v>
      </c>
      <c r="G50" s="686"/>
      <c r="H50" s="684">
        <v>30</v>
      </c>
      <c r="I50" s="685">
        <f t="shared" si="4"/>
        <v>82.478609884232256</v>
      </c>
      <c r="J50" s="687"/>
      <c r="K50" s="679"/>
      <c r="L50" s="677"/>
      <c r="M50" s="678"/>
      <c r="N50" s="140"/>
      <c r="O50" s="181"/>
      <c r="P50" s="182"/>
      <c r="Q50" s="183"/>
      <c r="R50" s="187"/>
      <c r="S50" s="140"/>
      <c r="T50" s="181"/>
      <c r="U50" s="182"/>
      <c r="V50" s="183"/>
      <c r="W50" s="184"/>
    </row>
    <row r="51" spans="1:23" ht="18" customHeight="1">
      <c r="A51" s="681">
        <v>50</v>
      </c>
      <c r="B51" s="688" t="s">
        <v>471</v>
      </c>
      <c r="C51" s="683">
        <f t="shared" si="10"/>
        <v>125</v>
      </c>
      <c r="D51" s="681">
        <v>81</v>
      </c>
      <c r="E51" s="684">
        <v>50</v>
      </c>
      <c r="F51" s="685">
        <f t="shared" si="0"/>
        <v>238.09523809523807</v>
      </c>
      <c r="G51" s="686"/>
      <c r="H51" s="684">
        <v>75</v>
      </c>
      <c r="I51" s="685">
        <f t="shared" si="4"/>
        <v>206.19652471058063</v>
      </c>
      <c r="J51" s="687"/>
      <c r="K51" s="679"/>
      <c r="L51" s="677"/>
      <c r="M51" s="678"/>
      <c r="N51" s="140"/>
      <c r="O51" s="181"/>
      <c r="P51" s="182"/>
      <c r="Q51" s="183"/>
      <c r="R51" s="187"/>
      <c r="S51" s="140"/>
      <c r="T51" s="181"/>
      <c r="U51" s="182"/>
      <c r="V51" s="183"/>
      <c r="W51" s="184"/>
    </row>
    <row r="52" spans="1:23" ht="18" customHeight="1">
      <c r="A52" s="681">
        <v>51</v>
      </c>
      <c r="B52" s="688" t="s">
        <v>472</v>
      </c>
      <c r="C52" s="683">
        <f t="shared" si="10"/>
        <v>300</v>
      </c>
      <c r="D52" s="681">
        <v>102</v>
      </c>
      <c r="E52" s="684">
        <v>150</v>
      </c>
      <c r="F52" s="685">
        <f>E52/210*1000</f>
        <v>714.28571428571433</v>
      </c>
      <c r="G52" s="686"/>
      <c r="H52" s="684">
        <v>150</v>
      </c>
      <c r="I52" s="685">
        <f>H52/210/SQRT(3)*1000</f>
        <v>412.39304942116127</v>
      </c>
      <c r="J52" s="687"/>
      <c r="K52" s="679"/>
      <c r="L52" s="677"/>
      <c r="M52" s="678"/>
      <c r="N52" s="140"/>
      <c r="O52" s="181"/>
      <c r="P52" s="182"/>
      <c r="Q52" s="183"/>
      <c r="R52" s="187"/>
      <c r="S52" s="140"/>
      <c r="T52" s="181"/>
      <c r="U52" s="182"/>
      <c r="V52" s="183"/>
      <c r="W52" s="184"/>
    </row>
    <row r="53" spans="1:23" ht="18" customHeight="1">
      <c r="A53" s="681">
        <v>52</v>
      </c>
      <c r="B53" s="688" t="s">
        <v>486</v>
      </c>
      <c r="C53" s="704"/>
      <c r="D53" s="705"/>
      <c r="E53" s="702"/>
      <c r="F53" s="706"/>
      <c r="G53" s="702"/>
      <c r="H53" s="702"/>
      <c r="I53" s="705"/>
      <c r="J53" s="703"/>
      <c r="K53" s="679"/>
      <c r="L53" s="677"/>
      <c r="M53" s="678"/>
      <c r="N53" s="140"/>
      <c r="O53" s="181"/>
      <c r="P53" s="182"/>
      <c r="Q53" s="183"/>
      <c r="R53" s="187"/>
      <c r="S53" s="140"/>
      <c r="T53" s="181"/>
      <c r="U53" s="182"/>
      <c r="V53" s="183"/>
      <c r="W53" s="184"/>
    </row>
    <row r="54" spans="1:23" ht="18" customHeight="1">
      <c r="A54" s="681">
        <v>53</v>
      </c>
      <c r="B54" s="688" t="s">
        <v>473</v>
      </c>
      <c r="C54" s="683">
        <f>E54+H54</f>
        <v>100</v>
      </c>
      <c r="D54" s="681">
        <v>63</v>
      </c>
      <c r="E54" s="684">
        <v>50</v>
      </c>
      <c r="F54" s="685">
        <f>E54/210*1000</f>
        <v>238.09523809523807</v>
      </c>
      <c r="G54" s="686"/>
      <c r="H54" s="684">
        <v>50</v>
      </c>
      <c r="I54" s="685">
        <f>H54/210/SQRT(3)*1000</f>
        <v>137.46434980705374</v>
      </c>
      <c r="J54" s="687"/>
      <c r="K54" s="679"/>
      <c r="L54" s="677"/>
      <c r="M54" s="678"/>
      <c r="N54" s="140"/>
      <c r="O54" s="181"/>
      <c r="P54" s="182"/>
      <c r="Q54" s="183"/>
      <c r="R54" s="187"/>
      <c r="S54" s="140"/>
      <c r="T54" s="181"/>
      <c r="U54" s="182"/>
      <c r="V54" s="183"/>
      <c r="W54" s="184"/>
    </row>
    <row r="55" spans="1:23" ht="18" customHeight="1">
      <c r="A55" s="681">
        <v>54</v>
      </c>
      <c r="B55" s="688" t="s">
        <v>474</v>
      </c>
      <c r="C55" s="683">
        <f>E55+H55</f>
        <v>80</v>
      </c>
      <c r="D55" s="681">
        <v>47</v>
      </c>
      <c r="E55" s="684">
        <v>50</v>
      </c>
      <c r="F55" s="685">
        <f>E55/210*1000</f>
        <v>238.09523809523807</v>
      </c>
      <c r="G55" s="686"/>
      <c r="H55" s="684">
        <v>30</v>
      </c>
      <c r="I55" s="685">
        <f>H55/210/SQRT(3)*1000</f>
        <v>82.478609884232256</v>
      </c>
      <c r="J55" s="687"/>
      <c r="K55" s="679"/>
      <c r="L55" s="677"/>
      <c r="M55" s="678"/>
      <c r="N55" s="140"/>
      <c r="O55" s="181"/>
      <c r="P55" s="182"/>
      <c r="Q55" s="183"/>
      <c r="R55" s="187"/>
      <c r="S55" s="140"/>
      <c r="T55" s="181"/>
      <c r="U55" s="182"/>
      <c r="V55" s="183"/>
      <c r="W55" s="184"/>
    </row>
  </sheetData>
  <mergeCells count="15">
    <mergeCell ref="A3:A6"/>
    <mergeCell ref="B3:B6"/>
    <mergeCell ref="C3:J3"/>
    <mergeCell ref="K3:W3"/>
    <mergeCell ref="C4:C5"/>
    <mergeCell ref="D4:D5"/>
    <mergeCell ref="E4:J4"/>
    <mergeCell ref="K4:K6"/>
    <mergeCell ref="L4:L5"/>
    <mergeCell ref="M4:M5"/>
    <mergeCell ref="N4:W4"/>
    <mergeCell ref="E5:G5"/>
    <mergeCell ref="H5:J5"/>
    <mergeCell ref="N5:R5"/>
    <mergeCell ref="S5:W5"/>
  </mergeCells>
  <phoneticPr fontId="1"/>
  <pageMargins left="0.62" right="0.53" top="0.51181102362204722" bottom="0.54" header="0.51181102362204722" footer="0.16"/>
  <pageSetup paperSize="9" scale="89" orientation="landscape" r:id="rId1"/>
  <headerFooter alignWithMargins="0">
    <oddFooter>&amp;L&amp;"ＭＳ Ｐ明朝,標準"※「計画」の変圧器容量欄は、変圧器改修を行わない場合、「現状」の容量を記入し、改修を行う場合、改修後の容量を記入して下さい。
※表中、「現状」欄の数値等は参考とし、現地の値を優先とします&amp;"ＭＳ Ｐゴシック,標準"。</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9"/>
  <sheetViews>
    <sheetView view="pageBreakPreview" zoomScaleNormal="100" zoomScaleSheetLayoutView="100" workbookViewId="0"/>
  </sheetViews>
  <sheetFormatPr defaultRowHeight="19.899999999999999" customHeight="1"/>
  <cols>
    <col min="1" max="1" width="5.625" style="133" bestFit="1" customWidth="1"/>
    <col min="2" max="2" width="15.25" style="133" customWidth="1"/>
    <col min="3" max="3" width="5.625" style="133" bestFit="1" customWidth="1"/>
    <col min="4" max="4" width="9.5" style="133" bestFit="1" customWidth="1"/>
    <col min="5" max="10" width="14.25" style="133" customWidth="1"/>
    <col min="11" max="11" width="14.25" style="132" customWidth="1"/>
    <col min="12" max="12" width="10.25" style="133" bestFit="1" customWidth="1"/>
    <col min="13" max="22" width="14.25" style="132" customWidth="1"/>
    <col min="23" max="267" width="9" style="132"/>
    <col min="268" max="268" width="5.625" style="132" bestFit="1" customWidth="1"/>
    <col min="269" max="269" width="15.25" style="132" customWidth="1"/>
    <col min="270" max="270" width="5.625" style="132" bestFit="1" customWidth="1"/>
    <col min="271" max="271" width="9" style="132"/>
    <col min="272" max="275" width="9.625" style="132" customWidth="1"/>
    <col min="276" max="276" width="9.5" style="132" bestFit="1" customWidth="1"/>
    <col min="277" max="280" width="9.625" style="132" customWidth="1"/>
    <col min="281" max="281" width="11.125" style="132" customWidth="1"/>
    <col min="282" max="523" width="9" style="132"/>
    <col min="524" max="524" width="5.625" style="132" bestFit="1" customWidth="1"/>
    <col min="525" max="525" width="15.25" style="132" customWidth="1"/>
    <col min="526" max="526" width="5.625" style="132" bestFit="1" customWidth="1"/>
    <col min="527" max="527" width="9" style="132"/>
    <col min="528" max="531" width="9.625" style="132" customWidth="1"/>
    <col min="532" max="532" width="9.5" style="132" bestFit="1" customWidth="1"/>
    <col min="533" max="536" width="9.625" style="132" customWidth="1"/>
    <col min="537" max="537" width="11.125" style="132" customWidth="1"/>
    <col min="538" max="779" width="9" style="132"/>
    <col min="780" max="780" width="5.625" style="132" bestFit="1" customWidth="1"/>
    <col min="781" max="781" width="15.25" style="132" customWidth="1"/>
    <col min="782" max="782" width="5.625" style="132" bestFit="1" customWidth="1"/>
    <col min="783" max="783" width="9" style="132"/>
    <col min="784" max="787" width="9.625" style="132" customWidth="1"/>
    <col min="788" max="788" width="9.5" style="132" bestFit="1" customWidth="1"/>
    <col min="789" max="792" width="9.625" style="132" customWidth="1"/>
    <col min="793" max="793" width="11.125" style="132" customWidth="1"/>
    <col min="794" max="1035" width="9" style="132"/>
    <col min="1036" max="1036" width="5.625" style="132" bestFit="1" customWidth="1"/>
    <col min="1037" max="1037" width="15.25" style="132" customWidth="1"/>
    <col min="1038" max="1038" width="5.625" style="132" bestFit="1" customWidth="1"/>
    <col min="1039" max="1039" width="9" style="132"/>
    <col min="1040" max="1043" width="9.625" style="132" customWidth="1"/>
    <col min="1044" max="1044" width="9.5" style="132" bestFit="1" customWidth="1"/>
    <col min="1045" max="1048" width="9.625" style="132" customWidth="1"/>
    <col min="1049" max="1049" width="11.125" style="132" customWidth="1"/>
    <col min="1050" max="1291" width="9" style="132"/>
    <col min="1292" max="1292" width="5.625" style="132" bestFit="1" customWidth="1"/>
    <col min="1293" max="1293" width="15.25" style="132" customWidth="1"/>
    <col min="1294" max="1294" width="5.625" style="132" bestFit="1" customWidth="1"/>
    <col min="1295" max="1295" width="9" style="132"/>
    <col min="1296" max="1299" width="9.625" style="132" customWidth="1"/>
    <col min="1300" max="1300" width="9.5" style="132" bestFit="1" customWidth="1"/>
    <col min="1301" max="1304" width="9.625" style="132" customWidth="1"/>
    <col min="1305" max="1305" width="11.125" style="132" customWidth="1"/>
    <col min="1306" max="1547" width="9" style="132"/>
    <col min="1548" max="1548" width="5.625" style="132" bestFit="1" customWidth="1"/>
    <col min="1549" max="1549" width="15.25" style="132" customWidth="1"/>
    <col min="1550" max="1550" width="5.625" style="132" bestFit="1" customWidth="1"/>
    <col min="1551" max="1551" width="9" style="132"/>
    <col min="1552" max="1555" width="9.625" style="132" customWidth="1"/>
    <col min="1556" max="1556" width="9.5" style="132" bestFit="1" customWidth="1"/>
    <col min="1557" max="1560" width="9.625" style="132" customWidth="1"/>
    <col min="1561" max="1561" width="11.125" style="132" customWidth="1"/>
    <col min="1562" max="1803" width="9" style="132"/>
    <col min="1804" max="1804" width="5.625" style="132" bestFit="1" customWidth="1"/>
    <col min="1805" max="1805" width="15.25" style="132" customWidth="1"/>
    <col min="1806" max="1806" width="5.625" style="132" bestFit="1" customWidth="1"/>
    <col min="1807" max="1807" width="9" style="132"/>
    <col min="1808" max="1811" width="9.625" style="132" customWidth="1"/>
    <col min="1812" max="1812" width="9.5" style="132" bestFit="1" customWidth="1"/>
    <col min="1813" max="1816" width="9.625" style="132" customWidth="1"/>
    <col min="1817" max="1817" width="11.125" style="132" customWidth="1"/>
    <col min="1818" max="2059" width="9" style="132"/>
    <col min="2060" max="2060" width="5.625" style="132" bestFit="1" customWidth="1"/>
    <col min="2061" max="2061" width="15.25" style="132" customWidth="1"/>
    <col min="2062" max="2062" width="5.625" style="132" bestFit="1" customWidth="1"/>
    <col min="2063" max="2063" width="9" style="132"/>
    <col min="2064" max="2067" width="9.625" style="132" customWidth="1"/>
    <col min="2068" max="2068" width="9.5" style="132" bestFit="1" customWidth="1"/>
    <col min="2069" max="2072" width="9.625" style="132" customWidth="1"/>
    <col min="2073" max="2073" width="11.125" style="132" customWidth="1"/>
    <col min="2074" max="2315" width="9" style="132"/>
    <col min="2316" max="2316" width="5.625" style="132" bestFit="1" customWidth="1"/>
    <col min="2317" max="2317" width="15.25" style="132" customWidth="1"/>
    <col min="2318" max="2318" width="5.625" style="132" bestFit="1" customWidth="1"/>
    <col min="2319" max="2319" width="9" style="132"/>
    <col min="2320" max="2323" width="9.625" style="132" customWidth="1"/>
    <col min="2324" max="2324" width="9.5" style="132" bestFit="1" customWidth="1"/>
    <col min="2325" max="2328" width="9.625" style="132" customWidth="1"/>
    <col min="2329" max="2329" width="11.125" style="132" customWidth="1"/>
    <col min="2330" max="2571" width="9" style="132"/>
    <col min="2572" max="2572" width="5.625" style="132" bestFit="1" customWidth="1"/>
    <col min="2573" max="2573" width="15.25" style="132" customWidth="1"/>
    <col min="2574" max="2574" width="5.625" style="132" bestFit="1" customWidth="1"/>
    <col min="2575" max="2575" width="9" style="132"/>
    <col min="2576" max="2579" width="9.625" style="132" customWidth="1"/>
    <col min="2580" max="2580" width="9.5" style="132" bestFit="1" customWidth="1"/>
    <col min="2581" max="2584" width="9.625" style="132" customWidth="1"/>
    <col min="2585" max="2585" width="11.125" style="132" customWidth="1"/>
    <col min="2586" max="2827" width="9" style="132"/>
    <col min="2828" max="2828" width="5.625" style="132" bestFit="1" customWidth="1"/>
    <col min="2829" max="2829" width="15.25" style="132" customWidth="1"/>
    <col min="2830" max="2830" width="5.625" style="132" bestFit="1" customWidth="1"/>
    <col min="2831" max="2831" width="9" style="132"/>
    <col min="2832" max="2835" width="9.625" style="132" customWidth="1"/>
    <col min="2836" max="2836" width="9.5" style="132" bestFit="1" customWidth="1"/>
    <col min="2837" max="2840" width="9.625" style="132" customWidth="1"/>
    <col min="2841" max="2841" width="11.125" style="132" customWidth="1"/>
    <col min="2842" max="3083" width="9" style="132"/>
    <col min="3084" max="3084" width="5.625" style="132" bestFit="1" customWidth="1"/>
    <col min="3085" max="3085" width="15.25" style="132" customWidth="1"/>
    <col min="3086" max="3086" width="5.625" style="132" bestFit="1" customWidth="1"/>
    <col min="3087" max="3087" width="9" style="132"/>
    <col min="3088" max="3091" width="9.625" style="132" customWidth="1"/>
    <col min="3092" max="3092" width="9.5" style="132" bestFit="1" customWidth="1"/>
    <col min="3093" max="3096" width="9.625" style="132" customWidth="1"/>
    <col min="3097" max="3097" width="11.125" style="132" customWidth="1"/>
    <col min="3098" max="3339" width="9" style="132"/>
    <col min="3340" max="3340" width="5.625" style="132" bestFit="1" customWidth="1"/>
    <col min="3341" max="3341" width="15.25" style="132" customWidth="1"/>
    <col min="3342" max="3342" width="5.625" style="132" bestFit="1" customWidth="1"/>
    <col min="3343" max="3343" width="9" style="132"/>
    <col min="3344" max="3347" width="9.625" style="132" customWidth="1"/>
    <col min="3348" max="3348" width="9.5" style="132" bestFit="1" customWidth="1"/>
    <col min="3349" max="3352" width="9.625" style="132" customWidth="1"/>
    <col min="3353" max="3353" width="11.125" style="132" customWidth="1"/>
    <col min="3354" max="3595" width="9" style="132"/>
    <col min="3596" max="3596" width="5.625" style="132" bestFit="1" customWidth="1"/>
    <col min="3597" max="3597" width="15.25" style="132" customWidth="1"/>
    <col min="3598" max="3598" width="5.625" style="132" bestFit="1" customWidth="1"/>
    <col min="3599" max="3599" width="9" style="132"/>
    <col min="3600" max="3603" width="9.625" style="132" customWidth="1"/>
    <col min="3604" max="3604" width="9.5" style="132" bestFit="1" customWidth="1"/>
    <col min="3605" max="3608" width="9.625" style="132" customWidth="1"/>
    <col min="3609" max="3609" width="11.125" style="132" customWidth="1"/>
    <col min="3610" max="3851" width="9" style="132"/>
    <col min="3852" max="3852" width="5.625" style="132" bestFit="1" customWidth="1"/>
    <col min="3853" max="3853" width="15.25" style="132" customWidth="1"/>
    <col min="3854" max="3854" width="5.625" style="132" bestFit="1" customWidth="1"/>
    <col min="3855" max="3855" width="9" style="132"/>
    <col min="3856" max="3859" width="9.625" style="132" customWidth="1"/>
    <col min="3860" max="3860" width="9.5" style="132" bestFit="1" customWidth="1"/>
    <col min="3861" max="3864" width="9.625" style="132" customWidth="1"/>
    <col min="3865" max="3865" width="11.125" style="132" customWidth="1"/>
    <col min="3866" max="4107" width="9" style="132"/>
    <col min="4108" max="4108" width="5.625" style="132" bestFit="1" customWidth="1"/>
    <col min="4109" max="4109" width="15.25" style="132" customWidth="1"/>
    <col min="4110" max="4110" width="5.625" style="132" bestFit="1" customWidth="1"/>
    <col min="4111" max="4111" width="9" style="132"/>
    <col min="4112" max="4115" width="9.625" style="132" customWidth="1"/>
    <col min="4116" max="4116" width="9.5" style="132" bestFit="1" customWidth="1"/>
    <col min="4117" max="4120" width="9.625" style="132" customWidth="1"/>
    <col min="4121" max="4121" width="11.125" style="132" customWidth="1"/>
    <col min="4122" max="4363" width="9" style="132"/>
    <col min="4364" max="4364" width="5.625" style="132" bestFit="1" customWidth="1"/>
    <col min="4365" max="4365" width="15.25" style="132" customWidth="1"/>
    <col min="4366" max="4366" width="5.625" style="132" bestFit="1" customWidth="1"/>
    <col min="4367" max="4367" width="9" style="132"/>
    <col min="4368" max="4371" width="9.625" style="132" customWidth="1"/>
    <col min="4372" max="4372" width="9.5" style="132" bestFit="1" customWidth="1"/>
    <col min="4373" max="4376" width="9.625" style="132" customWidth="1"/>
    <col min="4377" max="4377" width="11.125" style="132" customWidth="1"/>
    <col min="4378" max="4619" width="9" style="132"/>
    <col min="4620" max="4620" width="5.625" style="132" bestFit="1" customWidth="1"/>
    <col min="4621" max="4621" width="15.25" style="132" customWidth="1"/>
    <col min="4622" max="4622" width="5.625" style="132" bestFit="1" customWidth="1"/>
    <col min="4623" max="4623" width="9" style="132"/>
    <col min="4624" max="4627" width="9.625" style="132" customWidth="1"/>
    <col min="4628" max="4628" width="9.5" style="132" bestFit="1" customWidth="1"/>
    <col min="4629" max="4632" width="9.625" style="132" customWidth="1"/>
    <col min="4633" max="4633" width="11.125" style="132" customWidth="1"/>
    <col min="4634" max="4875" width="9" style="132"/>
    <col min="4876" max="4876" width="5.625" style="132" bestFit="1" customWidth="1"/>
    <col min="4877" max="4877" width="15.25" style="132" customWidth="1"/>
    <col min="4878" max="4878" width="5.625" style="132" bestFit="1" customWidth="1"/>
    <col min="4879" max="4879" width="9" style="132"/>
    <col min="4880" max="4883" width="9.625" style="132" customWidth="1"/>
    <col min="4884" max="4884" width="9.5" style="132" bestFit="1" customWidth="1"/>
    <col min="4885" max="4888" width="9.625" style="132" customWidth="1"/>
    <col min="4889" max="4889" width="11.125" style="132" customWidth="1"/>
    <col min="4890" max="5131" width="9" style="132"/>
    <col min="5132" max="5132" width="5.625" style="132" bestFit="1" customWidth="1"/>
    <col min="5133" max="5133" width="15.25" style="132" customWidth="1"/>
    <col min="5134" max="5134" width="5.625" style="132" bestFit="1" customWidth="1"/>
    <col min="5135" max="5135" width="9" style="132"/>
    <col min="5136" max="5139" width="9.625" style="132" customWidth="1"/>
    <col min="5140" max="5140" width="9.5" style="132" bestFit="1" customWidth="1"/>
    <col min="5141" max="5144" width="9.625" style="132" customWidth="1"/>
    <col min="5145" max="5145" width="11.125" style="132" customWidth="1"/>
    <col min="5146" max="5387" width="9" style="132"/>
    <col min="5388" max="5388" width="5.625" style="132" bestFit="1" customWidth="1"/>
    <col min="5389" max="5389" width="15.25" style="132" customWidth="1"/>
    <col min="5390" max="5390" width="5.625" style="132" bestFit="1" customWidth="1"/>
    <col min="5391" max="5391" width="9" style="132"/>
    <col min="5392" max="5395" width="9.625" style="132" customWidth="1"/>
    <col min="5396" max="5396" width="9.5" style="132" bestFit="1" customWidth="1"/>
    <col min="5397" max="5400" width="9.625" style="132" customWidth="1"/>
    <col min="5401" max="5401" width="11.125" style="132" customWidth="1"/>
    <col min="5402" max="5643" width="9" style="132"/>
    <col min="5644" max="5644" width="5.625" style="132" bestFit="1" customWidth="1"/>
    <col min="5645" max="5645" width="15.25" style="132" customWidth="1"/>
    <col min="5646" max="5646" width="5.625" style="132" bestFit="1" customWidth="1"/>
    <col min="5647" max="5647" width="9" style="132"/>
    <col min="5648" max="5651" width="9.625" style="132" customWidth="1"/>
    <col min="5652" max="5652" width="9.5" style="132" bestFit="1" customWidth="1"/>
    <col min="5653" max="5656" width="9.625" style="132" customWidth="1"/>
    <col min="5657" max="5657" width="11.125" style="132" customWidth="1"/>
    <col min="5658" max="5899" width="9" style="132"/>
    <col min="5900" max="5900" width="5.625" style="132" bestFit="1" customWidth="1"/>
    <col min="5901" max="5901" width="15.25" style="132" customWidth="1"/>
    <col min="5902" max="5902" width="5.625" style="132" bestFit="1" customWidth="1"/>
    <col min="5903" max="5903" width="9" style="132"/>
    <col min="5904" max="5907" width="9.625" style="132" customWidth="1"/>
    <col min="5908" max="5908" width="9.5" style="132" bestFit="1" customWidth="1"/>
    <col min="5909" max="5912" width="9.625" style="132" customWidth="1"/>
    <col min="5913" max="5913" width="11.125" style="132" customWidth="1"/>
    <col min="5914" max="6155" width="9" style="132"/>
    <col min="6156" max="6156" width="5.625" style="132" bestFit="1" customWidth="1"/>
    <col min="6157" max="6157" width="15.25" style="132" customWidth="1"/>
    <col min="6158" max="6158" width="5.625" style="132" bestFit="1" customWidth="1"/>
    <col min="6159" max="6159" width="9" style="132"/>
    <col min="6160" max="6163" width="9.625" style="132" customWidth="1"/>
    <col min="6164" max="6164" width="9.5" style="132" bestFit="1" customWidth="1"/>
    <col min="6165" max="6168" width="9.625" style="132" customWidth="1"/>
    <col min="6169" max="6169" width="11.125" style="132" customWidth="1"/>
    <col min="6170" max="6411" width="9" style="132"/>
    <col min="6412" max="6412" width="5.625" style="132" bestFit="1" customWidth="1"/>
    <col min="6413" max="6413" width="15.25" style="132" customWidth="1"/>
    <col min="6414" max="6414" width="5.625" style="132" bestFit="1" customWidth="1"/>
    <col min="6415" max="6415" width="9" style="132"/>
    <col min="6416" max="6419" width="9.625" style="132" customWidth="1"/>
    <col min="6420" max="6420" width="9.5" style="132" bestFit="1" customWidth="1"/>
    <col min="6421" max="6424" width="9.625" style="132" customWidth="1"/>
    <col min="6425" max="6425" width="11.125" style="132" customWidth="1"/>
    <col min="6426" max="6667" width="9" style="132"/>
    <col min="6668" max="6668" width="5.625" style="132" bestFit="1" customWidth="1"/>
    <col min="6669" max="6669" width="15.25" style="132" customWidth="1"/>
    <col min="6670" max="6670" width="5.625" style="132" bestFit="1" customWidth="1"/>
    <col min="6671" max="6671" width="9" style="132"/>
    <col min="6672" max="6675" width="9.625" style="132" customWidth="1"/>
    <col min="6676" max="6676" width="9.5" style="132" bestFit="1" customWidth="1"/>
    <col min="6677" max="6680" width="9.625" style="132" customWidth="1"/>
    <col min="6681" max="6681" width="11.125" style="132" customWidth="1"/>
    <col min="6682" max="6923" width="9" style="132"/>
    <col min="6924" max="6924" width="5.625" style="132" bestFit="1" customWidth="1"/>
    <col min="6925" max="6925" width="15.25" style="132" customWidth="1"/>
    <col min="6926" max="6926" width="5.625" style="132" bestFit="1" customWidth="1"/>
    <col min="6927" max="6927" width="9" style="132"/>
    <col min="6928" max="6931" width="9.625" style="132" customWidth="1"/>
    <col min="6932" max="6932" width="9.5" style="132" bestFit="1" customWidth="1"/>
    <col min="6933" max="6936" width="9.625" style="132" customWidth="1"/>
    <col min="6937" max="6937" width="11.125" style="132" customWidth="1"/>
    <col min="6938" max="7179" width="9" style="132"/>
    <col min="7180" max="7180" width="5.625" style="132" bestFit="1" customWidth="1"/>
    <col min="7181" max="7181" width="15.25" style="132" customWidth="1"/>
    <col min="7182" max="7182" width="5.625" style="132" bestFit="1" customWidth="1"/>
    <col min="7183" max="7183" width="9" style="132"/>
    <col min="7184" max="7187" width="9.625" style="132" customWidth="1"/>
    <col min="7188" max="7188" width="9.5" style="132" bestFit="1" customWidth="1"/>
    <col min="7189" max="7192" width="9.625" style="132" customWidth="1"/>
    <col min="7193" max="7193" width="11.125" style="132" customWidth="1"/>
    <col min="7194" max="7435" width="9" style="132"/>
    <col min="7436" max="7436" width="5.625" style="132" bestFit="1" customWidth="1"/>
    <col min="7437" max="7437" width="15.25" style="132" customWidth="1"/>
    <col min="7438" max="7438" width="5.625" style="132" bestFit="1" customWidth="1"/>
    <col min="7439" max="7439" width="9" style="132"/>
    <col min="7440" max="7443" width="9.625" style="132" customWidth="1"/>
    <col min="7444" max="7444" width="9.5" style="132" bestFit="1" customWidth="1"/>
    <col min="7445" max="7448" width="9.625" style="132" customWidth="1"/>
    <col min="7449" max="7449" width="11.125" style="132" customWidth="1"/>
    <col min="7450" max="7691" width="9" style="132"/>
    <col min="7692" max="7692" width="5.625" style="132" bestFit="1" customWidth="1"/>
    <col min="7693" max="7693" width="15.25" style="132" customWidth="1"/>
    <col min="7694" max="7694" width="5.625" style="132" bestFit="1" customWidth="1"/>
    <col min="7695" max="7695" width="9" style="132"/>
    <col min="7696" max="7699" width="9.625" style="132" customWidth="1"/>
    <col min="7700" max="7700" width="9.5" style="132" bestFit="1" customWidth="1"/>
    <col min="7701" max="7704" width="9.625" style="132" customWidth="1"/>
    <col min="7705" max="7705" width="11.125" style="132" customWidth="1"/>
    <col min="7706" max="7947" width="9" style="132"/>
    <col min="7948" max="7948" width="5.625" style="132" bestFit="1" customWidth="1"/>
    <col min="7949" max="7949" width="15.25" style="132" customWidth="1"/>
    <col min="7950" max="7950" width="5.625" style="132" bestFit="1" customWidth="1"/>
    <col min="7951" max="7951" width="9" style="132"/>
    <col min="7952" max="7955" width="9.625" style="132" customWidth="1"/>
    <col min="7956" max="7956" width="9.5" style="132" bestFit="1" customWidth="1"/>
    <col min="7957" max="7960" width="9.625" style="132" customWidth="1"/>
    <col min="7961" max="7961" width="11.125" style="132" customWidth="1"/>
    <col min="7962" max="8203" width="9" style="132"/>
    <col min="8204" max="8204" width="5.625" style="132" bestFit="1" customWidth="1"/>
    <col min="8205" max="8205" width="15.25" style="132" customWidth="1"/>
    <col min="8206" max="8206" width="5.625" style="132" bestFit="1" customWidth="1"/>
    <col min="8207" max="8207" width="9" style="132"/>
    <col min="8208" max="8211" width="9.625" style="132" customWidth="1"/>
    <col min="8212" max="8212" width="9.5" style="132" bestFit="1" customWidth="1"/>
    <col min="8213" max="8216" width="9.625" style="132" customWidth="1"/>
    <col min="8217" max="8217" width="11.125" style="132" customWidth="1"/>
    <col min="8218" max="8459" width="9" style="132"/>
    <col min="8460" max="8460" width="5.625" style="132" bestFit="1" customWidth="1"/>
    <col min="8461" max="8461" width="15.25" style="132" customWidth="1"/>
    <col min="8462" max="8462" width="5.625" style="132" bestFit="1" customWidth="1"/>
    <col min="8463" max="8463" width="9" style="132"/>
    <col min="8464" max="8467" width="9.625" style="132" customWidth="1"/>
    <col min="8468" max="8468" width="9.5" style="132" bestFit="1" customWidth="1"/>
    <col min="8469" max="8472" width="9.625" style="132" customWidth="1"/>
    <col min="8473" max="8473" width="11.125" style="132" customWidth="1"/>
    <col min="8474" max="8715" width="9" style="132"/>
    <col min="8716" max="8716" width="5.625" style="132" bestFit="1" customWidth="1"/>
    <col min="8717" max="8717" width="15.25" style="132" customWidth="1"/>
    <col min="8718" max="8718" width="5.625" style="132" bestFit="1" customWidth="1"/>
    <col min="8719" max="8719" width="9" style="132"/>
    <col min="8720" max="8723" width="9.625" style="132" customWidth="1"/>
    <col min="8724" max="8724" width="9.5" style="132" bestFit="1" customWidth="1"/>
    <col min="8725" max="8728" width="9.625" style="132" customWidth="1"/>
    <col min="8729" max="8729" width="11.125" style="132" customWidth="1"/>
    <col min="8730" max="8971" width="9" style="132"/>
    <col min="8972" max="8972" width="5.625" style="132" bestFit="1" customWidth="1"/>
    <col min="8973" max="8973" width="15.25" style="132" customWidth="1"/>
    <col min="8974" max="8974" width="5.625" style="132" bestFit="1" customWidth="1"/>
    <col min="8975" max="8975" width="9" style="132"/>
    <col min="8976" max="8979" width="9.625" style="132" customWidth="1"/>
    <col min="8980" max="8980" width="9.5" style="132" bestFit="1" customWidth="1"/>
    <col min="8981" max="8984" width="9.625" style="132" customWidth="1"/>
    <col min="8985" max="8985" width="11.125" style="132" customWidth="1"/>
    <col min="8986" max="9227" width="9" style="132"/>
    <col min="9228" max="9228" width="5.625" style="132" bestFit="1" customWidth="1"/>
    <col min="9229" max="9229" width="15.25" style="132" customWidth="1"/>
    <col min="9230" max="9230" width="5.625" style="132" bestFit="1" customWidth="1"/>
    <col min="9231" max="9231" width="9" style="132"/>
    <col min="9232" max="9235" width="9.625" style="132" customWidth="1"/>
    <col min="9236" max="9236" width="9.5" style="132" bestFit="1" customWidth="1"/>
    <col min="9237" max="9240" width="9.625" style="132" customWidth="1"/>
    <col min="9241" max="9241" width="11.125" style="132" customWidth="1"/>
    <col min="9242" max="9483" width="9" style="132"/>
    <col min="9484" max="9484" width="5.625" style="132" bestFit="1" customWidth="1"/>
    <col min="9485" max="9485" width="15.25" style="132" customWidth="1"/>
    <col min="9486" max="9486" width="5.625" style="132" bestFit="1" customWidth="1"/>
    <col min="9487" max="9487" width="9" style="132"/>
    <col min="9488" max="9491" width="9.625" style="132" customWidth="1"/>
    <col min="9492" max="9492" width="9.5" style="132" bestFit="1" customWidth="1"/>
    <col min="9493" max="9496" width="9.625" style="132" customWidth="1"/>
    <col min="9497" max="9497" width="11.125" style="132" customWidth="1"/>
    <col min="9498" max="9739" width="9" style="132"/>
    <col min="9740" max="9740" width="5.625" style="132" bestFit="1" customWidth="1"/>
    <col min="9741" max="9741" width="15.25" style="132" customWidth="1"/>
    <col min="9742" max="9742" width="5.625" style="132" bestFit="1" customWidth="1"/>
    <col min="9743" max="9743" width="9" style="132"/>
    <col min="9744" max="9747" width="9.625" style="132" customWidth="1"/>
    <col min="9748" max="9748" width="9.5" style="132" bestFit="1" customWidth="1"/>
    <col min="9749" max="9752" width="9.625" style="132" customWidth="1"/>
    <col min="9753" max="9753" width="11.125" style="132" customWidth="1"/>
    <col min="9754" max="9995" width="9" style="132"/>
    <col min="9996" max="9996" width="5.625" style="132" bestFit="1" customWidth="1"/>
    <col min="9997" max="9997" width="15.25" style="132" customWidth="1"/>
    <col min="9998" max="9998" width="5.625" style="132" bestFit="1" customWidth="1"/>
    <col min="9999" max="9999" width="9" style="132"/>
    <col min="10000" max="10003" width="9.625" style="132" customWidth="1"/>
    <col min="10004" max="10004" width="9.5" style="132" bestFit="1" customWidth="1"/>
    <col min="10005" max="10008" width="9.625" style="132" customWidth="1"/>
    <col min="10009" max="10009" width="11.125" style="132" customWidth="1"/>
    <col min="10010" max="10251" width="9" style="132"/>
    <col min="10252" max="10252" width="5.625" style="132" bestFit="1" customWidth="1"/>
    <col min="10253" max="10253" width="15.25" style="132" customWidth="1"/>
    <col min="10254" max="10254" width="5.625" style="132" bestFit="1" customWidth="1"/>
    <col min="10255" max="10255" width="9" style="132"/>
    <col min="10256" max="10259" width="9.625" style="132" customWidth="1"/>
    <col min="10260" max="10260" width="9.5" style="132" bestFit="1" customWidth="1"/>
    <col min="10261" max="10264" width="9.625" style="132" customWidth="1"/>
    <col min="10265" max="10265" width="11.125" style="132" customWidth="1"/>
    <col min="10266" max="10507" width="9" style="132"/>
    <col min="10508" max="10508" width="5.625" style="132" bestFit="1" customWidth="1"/>
    <col min="10509" max="10509" width="15.25" style="132" customWidth="1"/>
    <col min="10510" max="10510" width="5.625" style="132" bestFit="1" customWidth="1"/>
    <col min="10511" max="10511" width="9" style="132"/>
    <col min="10512" max="10515" width="9.625" style="132" customWidth="1"/>
    <col min="10516" max="10516" width="9.5" style="132" bestFit="1" customWidth="1"/>
    <col min="10517" max="10520" width="9.625" style="132" customWidth="1"/>
    <col min="10521" max="10521" width="11.125" style="132" customWidth="1"/>
    <col min="10522" max="10763" width="9" style="132"/>
    <col min="10764" max="10764" width="5.625" style="132" bestFit="1" customWidth="1"/>
    <col min="10765" max="10765" width="15.25" style="132" customWidth="1"/>
    <col min="10766" max="10766" width="5.625" style="132" bestFit="1" customWidth="1"/>
    <col min="10767" max="10767" width="9" style="132"/>
    <col min="10768" max="10771" width="9.625" style="132" customWidth="1"/>
    <col min="10772" max="10772" width="9.5" style="132" bestFit="1" customWidth="1"/>
    <col min="10773" max="10776" width="9.625" style="132" customWidth="1"/>
    <col min="10777" max="10777" width="11.125" style="132" customWidth="1"/>
    <col min="10778" max="11019" width="9" style="132"/>
    <col min="11020" max="11020" width="5.625" style="132" bestFit="1" customWidth="1"/>
    <col min="11021" max="11021" width="15.25" style="132" customWidth="1"/>
    <col min="11022" max="11022" width="5.625" style="132" bestFit="1" customWidth="1"/>
    <col min="11023" max="11023" width="9" style="132"/>
    <col min="11024" max="11027" width="9.625" style="132" customWidth="1"/>
    <col min="11028" max="11028" width="9.5" style="132" bestFit="1" customWidth="1"/>
    <col min="11029" max="11032" width="9.625" style="132" customWidth="1"/>
    <col min="11033" max="11033" width="11.125" style="132" customWidth="1"/>
    <col min="11034" max="11275" width="9" style="132"/>
    <col min="11276" max="11276" width="5.625" style="132" bestFit="1" customWidth="1"/>
    <col min="11277" max="11277" width="15.25" style="132" customWidth="1"/>
    <col min="11278" max="11278" width="5.625" style="132" bestFit="1" customWidth="1"/>
    <col min="11279" max="11279" width="9" style="132"/>
    <col min="11280" max="11283" width="9.625" style="132" customWidth="1"/>
    <col min="11284" max="11284" width="9.5" style="132" bestFit="1" customWidth="1"/>
    <col min="11285" max="11288" width="9.625" style="132" customWidth="1"/>
    <col min="11289" max="11289" width="11.125" style="132" customWidth="1"/>
    <col min="11290" max="11531" width="9" style="132"/>
    <col min="11532" max="11532" width="5.625" style="132" bestFit="1" customWidth="1"/>
    <col min="11533" max="11533" width="15.25" style="132" customWidth="1"/>
    <col min="11534" max="11534" width="5.625" style="132" bestFit="1" customWidth="1"/>
    <col min="11535" max="11535" width="9" style="132"/>
    <col min="11536" max="11539" width="9.625" style="132" customWidth="1"/>
    <col min="11540" max="11540" width="9.5" style="132" bestFit="1" customWidth="1"/>
    <col min="11541" max="11544" width="9.625" style="132" customWidth="1"/>
    <col min="11545" max="11545" width="11.125" style="132" customWidth="1"/>
    <col min="11546" max="11787" width="9" style="132"/>
    <col min="11788" max="11788" width="5.625" style="132" bestFit="1" customWidth="1"/>
    <col min="11789" max="11789" width="15.25" style="132" customWidth="1"/>
    <col min="11790" max="11790" width="5.625" style="132" bestFit="1" customWidth="1"/>
    <col min="11791" max="11791" width="9" style="132"/>
    <col min="11792" max="11795" width="9.625" style="132" customWidth="1"/>
    <col min="11796" max="11796" width="9.5" style="132" bestFit="1" customWidth="1"/>
    <col min="11797" max="11800" width="9.625" style="132" customWidth="1"/>
    <col min="11801" max="11801" width="11.125" style="132" customWidth="1"/>
    <col min="11802" max="12043" width="9" style="132"/>
    <col min="12044" max="12044" width="5.625" style="132" bestFit="1" customWidth="1"/>
    <col min="12045" max="12045" width="15.25" style="132" customWidth="1"/>
    <col min="12046" max="12046" width="5.625" style="132" bestFit="1" customWidth="1"/>
    <col min="12047" max="12047" width="9" style="132"/>
    <col min="12048" max="12051" width="9.625" style="132" customWidth="1"/>
    <col min="12052" max="12052" width="9.5" style="132" bestFit="1" customWidth="1"/>
    <col min="12053" max="12056" width="9.625" style="132" customWidth="1"/>
    <col min="12057" max="12057" width="11.125" style="132" customWidth="1"/>
    <col min="12058" max="12299" width="9" style="132"/>
    <col min="12300" max="12300" width="5.625" style="132" bestFit="1" customWidth="1"/>
    <col min="12301" max="12301" width="15.25" style="132" customWidth="1"/>
    <col min="12302" max="12302" width="5.625" style="132" bestFit="1" customWidth="1"/>
    <col min="12303" max="12303" width="9" style="132"/>
    <col min="12304" max="12307" width="9.625" style="132" customWidth="1"/>
    <col min="12308" max="12308" width="9.5" style="132" bestFit="1" customWidth="1"/>
    <col min="12309" max="12312" width="9.625" style="132" customWidth="1"/>
    <col min="12313" max="12313" width="11.125" style="132" customWidth="1"/>
    <col min="12314" max="12555" width="9" style="132"/>
    <col min="12556" max="12556" width="5.625" style="132" bestFit="1" customWidth="1"/>
    <col min="12557" max="12557" width="15.25" style="132" customWidth="1"/>
    <col min="12558" max="12558" width="5.625" style="132" bestFit="1" customWidth="1"/>
    <col min="12559" max="12559" width="9" style="132"/>
    <col min="12560" max="12563" width="9.625" style="132" customWidth="1"/>
    <col min="12564" max="12564" width="9.5" style="132" bestFit="1" customWidth="1"/>
    <col min="12565" max="12568" width="9.625" style="132" customWidth="1"/>
    <col min="12569" max="12569" width="11.125" style="132" customWidth="1"/>
    <col min="12570" max="12811" width="9" style="132"/>
    <col min="12812" max="12812" width="5.625" style="132" bestFit="1" customWidth="1"/>
    <col min="12813" max="12813" width="15.25" style="132" customWidth="1"/>
    <col min="12814" max="12814" width="5.625" style="132" bestFit="1" customWidth="1"/>
    <col min="12815" max="12815" width="9" style="132"/>
    <col min="12816" max="12819" width="9.625" style="132" customWidth="1"/>
    <col min="12820" max="12820" width="9.5" style="132" bestFit="1" customWidth="1"/>
    <col min="12821" max="12824" width="9.625" style="132" customWidth="1"/>
    <col min="12825" max="12825" width="11.125" style="132" customWidth="1"/>
    <col min="12826" max="13067" width="9" style="132"/>
    <col min="13068" max="13068" width="5.625" style="132" bestFit="1" customWidth="1"/>
    <col min="13069" max="13069" width="15.25" style="132" customWidth="1"/>
    <col min="13070" max="13070" width="5.625" style="132" bestFit="1" customWidth="1"/>
    <col min="13071" max="13071" width="9" style="132"/>
    <col min="13072" max="13075" width="9.625" style="132" customWidth="1"/>
    <col min="13076" max="13076" width="9.5" style="132" bestFit="1" customWidth="1"/>
    <col min="13077" max="13080" width="9.625" style="132" customWidth="1"/>
    <col min="13081" max="13081" width="11.125" style="132" customWidth="1"/>
    <col min="13082" max="13323" width="9" style="132"/>
    <col min="13324" max="13324" width="5.625" style="132" bestFit="1" customWidth="1"/>
    <col min="13325" max="13325" width="15.25" style="132" customWidth="1"/>
    <col min="13326" max="13326" width="5.625" style="132" bestFit="1" customWidth="1"/>
    <col min="13327" max="13327" width="9" style="132"/>
    <col min="13328" max="13331" width="9.625" style="132" customWidth="1"/>
    <col min="13332" max="13332" width="9.5" style="132" bestFit="1" customWidth="1"/>
    <col min="13333" max="13336" width="9.625" style="132" customWidth="1"/>
    <col min="13337" max="13337" width="11.125" style="132" customWidth="1"/>
    <col min="13338" max="13579" width="9" style="132"/>
    <col min="13580" max="13580" width="5.625" style="132" bestFit="1" customWidth="1"/>
    <col min="13581" max="13581" width="15.25" style="132" customWidth="1"/>
    <col min="13582" max="13582" width="5.625" style="132" bestFit="1" customWidth="1"/>
    <col min="13583" max="13583" width="9" style="132"/>
    <col min="13584" max="13587" width="9.625" style="132" customWidth="1"/>
    <col min="13588" max="13588" width="9.5" style="132" bestFit="1" customWidth="1"/>
    <col min="13589" max="13592" width="9.625" style="132" customWidth="1"/>
    <col min="13593" max="13593" width="11.125" style="132" customWidth="1"/>
    <col min="13594" max="13835" width="9" style="132"/>
    <col min="13836" max="13836" width="5.625" style="132" bestFit="1" customWidth="1"/>
    <col min="13837" max="13837" width="15.25" style="132" customWidth="1"/>
    <col min="13838" max="13838" width="5.625" style="132" bestFit="1" customWidth="1"/>
    <col min="13839" max="13839" width="9" style="132"/>
    <col min="13840" max="13843" width="9.625" style="132" customWidth="1"/>
    <col min="13844" max="13844" width="9.5" style="132" bestFit="1" customWidth="1"/>
    <col min="13845" max="13848" width="9.625" style="132" customWidth="1"/>
    <col min="13849" max="13849" width="11.125" style="132" customWidth="1"/>
    <col min="13850" max="14091" width="9" style="132"/>
    <col min="14092" max="14092" width="5.625" style="132" bestFit="1" customWidth="1"/>
    <col min="14093" max="14093" width="15.25" style="132" customWidth="1"/>
    <col min="14094" max="14094" width="5.625" style="132" bestFit="1" customWidth="1"/>
    <col min="14095" max="14095" width="9" style="132"/>
    <col min="14096" max="14099" width="9.625" style="132" customWidth="1"/>
    <col min="14100" max="14100" width="9.5" style="132" bestFit="1" customWidth="1"/>
    <col min="14101" max="14104" width="9.625" style="132" customWidth="1"/>
    <col min="14105" max="14105" width="11.125" style="132" customWidth="1"/>
    <col min="14106" max="14347" width="9" style="132"/>
    <col min="14348" max="14348" width="5.625" style="132" bestFit="1" customWidth="1"/>
    <col min="14349" max="14349" width="15.25" style="132" customWidth="1"/>
    <col min="14350" max="14350" width="5.625" style="132" bestFit="1" customWidth="1"/>
    <col min="14351" max="14351" width="9" style="132"/>
    <col min="14352" max="14355" width="9.625" style="132" customWidth="1"/>
    <col min="14356" max="14356" width="9.5" style="132" bestFit="1" customWidth="1"/>
    <col min="14357" max="14360" width="9.625" style="132" customWidth="1"/>
    <col min="14361" max="14361" width="11.125" style="132" customWidth="1"/>
    <col min="14362" max="14603" width="9" style="132"/>
    <col min="14604" max="14604" width="5.625" style="132" bestFit="1" customWidth="1"/>
    <col min="14605" max="14605" width="15.25" style="132" customWidth="1"/>
    <col min="14606" max="14606" width="5.625" style="132" bestFit="1" customWidth="1"/>
    <col min="14607" max="14607" width="9" style="132"/>
    <col min="14608" max="14611" width="9.625" style="132" customWidth="1"/>
    <col min="14612" max="14612" width="9.5" style="132" bestFit="1" customWidth="1"/>
    <col min="14613" max="14616" width="9.625" style="132" customWidth="1"/>
    <col min="14617" max="14617" width="11.125" style="132" customWidth="1"/>
    <col min="14618" max="14859" width="9" style="132"/>
    <col min="14860" max="14860" width="5.625" style="132" bestFit="1" customWidth="1"/>
    <col min="14861" max="14861" width="15.25" style="132" customWidth="1"/>
    <col min="14862" max="14862" width="5.625" style="132" bestFit="1" customWidth="1"/>
    <col min="14863" max="14863" width="9" style="132"/>
    <col min="14864" max="14867" width="9.625" style="132" customWidth="1"/>
    <col min="14868" max="14868" width="9.5" style="132" bestFit="1" customWidth="1"/>
    <col min="14869" max="14872" width="9.625" style="132" customWidth="1"/>
    <col min="14873" max="14873" width="11.125" style="132" customWidth="1"/>
    <col min="14874" max="15115" width="9" style="132"/>
    <col min="15116" max="15116" width="5.625" style="132" bestFit="1" customWidth="1"/>
    <col min="15117" max="15117" width="15.25" style="132" customWidth="1"/>
    <col min="15118" max="15118" width="5.625" style="132" bestFit="1" customWidth="1"/>
    <col min="15119" max="15119" width="9" style="132"/>
    <col min="15120" max="15123" width="9.625" style="132" customWidth="1"/>
    <col min="15124" max="15124" width="9.5" style="132" bestFit="1" customWidth="1"/>
    <col min="15125" max="15128" width="9.625" style="132" customWidth="1"/>
    <col min="15129" max="15129" width="11.125" style="132" customWidth="1"/>
    <col min="15130" max="15371" width="9" style="132"/>
    <col min="15372" max="15372" width="5.625" style="132" bestFit="1" customWidth="1"/>
    <col min="15373" max="15373" width="15.25" style="132" customWidth="1"/>
    <col min="15374" max="15374" width="5.625" style="132" bestFit="1" customWidth="1"/>
    <col min="15375" max="15375" width="9" style="132"/>
    <col min="15376" max="15379" width="9.625" style="132" customWidth="1"/>
    <col min="15380" max="15380" width="9.5" style="132" bestFit="1" customWidth="1"/>
    <col min="15381" max="15384" width="9.625" style="132" customWidth="1"/>
    <col min="15385" max="15385" width="11.125" style="132" customWidth="1"/>
    <col min="15386" max="15627" width="9" style="132"/>
    <col min="15628" max="15628" width="5.625" style="132" bestFit="1" customWidth="1"/>
    <col min="15629" max="15629" width="15.25" style="132" customWidth="1"/>
    <col min="15630" max="15630" width="5.625" style="132" bestFit="1" customWidth="1"/>
    <col min="15631" max="15631" width="9" style="132"/>
    <col min="15632" max="15635" width="9.625" style="132" customWidth="1"/>
    <col min="15636" max="15636" width="9.5" style="132" bestFit="1" customWidth="1"/>
    <col min="15637" max="15640" width="9.625" style="132" customWidth="1"/>
    <col min="15641" max="15641" width="11.125" style="132" customWidth="1"/>
    <col min="15642" max="15883" width="9" style="132"/>
    <col min="15884" max="15884" width="5.625" style="132" bestFit="1" customWidth="1"/>
    <col min="15885" max="15885" width="15.25" style="132" customWidth="1"/>
    <col min="15886" max="15886" width="5.625" style="132" bestFit="1" customWidth="1"/>
    <col min="15887" max="15887" width="9" style="132"/>
    <col min="15888" max="15891" width="9.625" style="132" customWidth="1"/>
    <col min="15892" max="15892" width="9.5" style="132" bestFit="1" customWidth="1"/>
    <col min="15893" max="15896" width="9.625" style="132" customWidth="1"/>
    <col min="15897" max="15897" width="11.125" style="132" customWidth="1"/>
    <col min="15898" max="16139" width="9" style="132"/>
    <col min="16140" max="16140" width="5.625" style="132" bestFit="1" customWidth="1"/>
    <col min="16141" max="16141" width="15.25" style="132" customWidth="1"/>
    <col min="16142" max="16142" width="5.625" style="132" bestFit="1" customWidth="1"/>
    <col min="16143" max="16143" width="9" style="132"/>
    <col min="16144" max="16147" width="9.625" style="132" customWidth="1"/>
    <col min="16148" max="16148" width="9.5" style="132" bestFit="1" customWidth="1"/>
    <col min="16149" max="16152" width="9.625" style="132" customWidth="1"/>
    <col min="16153" max="16153" width="11.125" style="132" customWidth="1"/>
    <col min="16154" max="16384" width="9" style="132"/>
  </cols>
  <sheetData>
    <row r="1" spans="1:55" s="147" customFormat="1" ht="19.899999999999999" customHeight="1">
      <c r="A1" s="564"/>
      <c r="B1" s="564"/>
      <c r="C1" s="564"/>
      <c r="D1" s="564"/>
      <c r="E1" s="564"/>
      <c r="F1" s="564"/>
      <c r="G1" s="564"/>
      <c r="H1" s="564"/>
      <c r="I1" s="564"/>
      <c r="J1" s="564"/>
      <c r="L1" s="564"/>
      <c r="V1" s="148" t="s">
        <v>82</v>
      </c>
      <c r="W1" s="147">
        <v>1</v>
      </c>
    </row>
    <row r="2" spans="1:55" ht="19.899999999999999" customHeight="1" thickBot="1">
      <c r="A2" s="145" t="s">
        <v>83</v>
      </c>
      <c r="E2" s="588" t="s">
        <v>274</v>
      </c>
      <c r="W2" s="132">
        <v>2</v>
      </c>
      <c r="X2" s="147" t="s">
        <v>85</v>
      </c>
      <c r="Y2" s="147"/>
      <c r="Z2" s="147"/>
      <c r="AA2" s="147"/>
      <c r="AB2" s="147"/>
      <c r="AC2" s="147"/>
      <c r="AD2" s="147"/>
      <c r="AE2" s="147"/>
      <c r="AF2" s="147"/>
      <c r="AG2" s="147"/>
      <c r="AH2" s="147"/>
      <c r="AI2" s="147"/>
      <c r="AJ2" s="147"/>
      <c r="AK2" s="147"/>
      <c r="AL2" s="147" t="s">
        <v>86</v>
      </c>
      <c r="AM2" s="147"/>
      <c r="AN2" s="147"/>
      <c r="AO2" s="147"/>
      <c r="AP2" s="147"/>
      <c r="AQ2" s="147"/>
      <c r="AR2" s="147"/>
      <c r="AS2" s="147"/>
      <c r="AT2" s="147"/>
      <c r="AU2" s="147"/>
      <c r="AV2" s="147"/>
      <c r="AW2" s="147"/>
      <c r="AX2" s="147"/>
      <c r="AY2" s="147"/>
      <c r="AZ2" s="147"/>
      <c r="BA2" s="147"/>
      <c r="BB2" s="147"/>
      <c r="BC2" s="147"/>
    </row>
    <row r="3" spans="1:55" s="147" customFormat="1" ht="19.899999999999999" customHeight="1">
      <c r="A3" s="816" t="s">
        <v>79</v>
      </c>
      <c r="B3" s="820" t="s">
        <v>78</v>
      </c>
      <c r="C3" s="823" t="s">
        <v>84</v>
      </c>
      <c r="D3" s="826" t="s">
        <v>85</v>
      </c>
      <c r="E3" s="826"/>
      <c r="F3" s="826"/>
      <c r="G3" s="826"/>
      <c r="H3" s="826"/>
      <c r="I3" s="826"/>
      <c r="J3" s="826"/>
      <c r="K3" s="827"/>
      <c r="L3" s="828" t="s">
        <v>86</v>
      </c>
      <c r="M3" s="826"/>
      <c r="N3" s="826"/>
      <c r="O3" s="826"/>
      <c r="P3" s="826"/>
      <c r="Q3" s="826"/>
      <c r="R3" s="826"/>
      <c r="S3" s="826"/>
      <c r="T3" s="826"/>
      <c r="U3" s="826"/>
      <c r="V3" s="827"/>
      <c r="W3" s="147">
        <v>3</v>
      </c>
      <c r="X3" s="147" t="s">
        <v>88</v>
      </c>
      <c r="AD3" s="147" t="s">
        <v>201</v>
      </c>
      <c r="AJ3" s="147" t="s">
        <v>89</v>
      </c>
      <c r="AN3" s="147" t="s">
        <v>480</v>
      </c>
      <c r="AV3" s="147" t="s">
        <v>476</v>
      </c>
    </row>
    <row r="4" spans="1:55" s="147" customFormat="1" ht="19.899999999999999" customHeight="1">
      <c r="A4" s="817"/>
      <c r="B4" s="821"/>
      <c r="C4" s="824"/>
      <c r="D4" s="829" t="s">
        <v>87</v>
      </c>
      <c r="E4" s="832" t="s">
        <v>475</v>
      </c>
      <c r="F4" s="833"/>
      <c r="G4" s="833"/>
      <c r="H4" s="834" t="s">
        <v>476</v>
      </c>
      <c r="I4" s="835"/>
      <c r="J4" s="835"/>
      <c r="K4" s="836" t="s">
        <v>89</v>
      </c>
      <c r="L4" s="817" t="s">
        <v>87</v>
      </c>
      <c r="M4" s="832" t="s">
        <v>477</v>
      </c>
      <c r="N4" s="833"/>
      <c r="O4" s="833"/>
      <c r="P4" s="833"/>
      <c r="Q4" s="834" t="s">
        <v>478</v>
      </c>
      <c r="R4" s="835"/>
      <c r="S4" s="835"/>
      <c r="T4" s="835"/>
      <c r="U4" s="840" t="s">
        <v>89</v>
      </c>
      <c r="V4" s="837" t="s">
        <v>16</v>
      </c>
      <c r="W4" s="147">
        <v>4</v>
      </c>
      <c r="X4" s="564" t="s">
        <v>275</v>
      </c>
      <c r="Z4" s="564" t="s">
        <v>276</v>
      </c>
      <c r="AB4" s="564" t="s">
        <v>277</v>
      </c>
      <c r="AC4" s="564"/>
      <c r="AD4" s="564" t="s">
        <v>275</v>
      </c>
      <c r="AE4" s="564"/>
      <c r="AF4" s="564" t="s">
        <v>276</v>
      </c>
      <c r="AG4" s="564"/>
      <c r="AH4" s="564" t="s">
        <v>277</v>
      </c>
      <c r="AI4" s="564"/>
      <c r="AJ4" s="564"/>
      <c r="AK4" s="564"/>
      <c r="AL4" s="564"/>
      <c r="AM4" s="564"/>
      <c r="AN4" s="147" t="s">
        <v>278</v>
      </c>
      <c r="AP4" s="147" t="s">
        <v>279</v>
      </c>
      <c r="AT4" s="147" t="s">
        <v>280</v>
      </c>
      <c r="AV4" s="147" t="s">
        <v>278</v>
      </c>
      <c r="AX4" s="147" t="s">
        <v>279</v>
      </c>
      <c r="BB4" s="147" t="s">
        <v>277</v>
      </c>
    </row>
    <row r="5" spans="1:55" s="147" customFormat="1" ht="19.899999999999999" customHeight="1">
      <c r="A5" s="818"/>
      <c r="B5" s="821"/>
      <c r="C5" s="824"/>
      <c r="D5" s="830"/>
      <c r="E5" s="810" t="s">
        <v>275</v>
      </c>
      <c r="F5" s="810" t="s">
        <v>276</v>
      </c>
      <c r="G5" s="814" t="s">
        <v>277</v>
      </c>
      <c r="H5" s="808" t="s">
        <v>275</v>
      </c>
      <c r="I5" s="810" t="s">
        <v>276</v>
      </c>
      <c r="J5" s="814" t="s">
        <v>277</v>
      </c>
      <c r="K5" s="837"/>
      <c r="L5" s="818"/>
      <c r="M5" s="810" t="s">
        <v>278</v>
      </c>
      <c r="N5" s="832" t="s">
        <v>279</v>
      </c>
      <c r="O5" s="839"/>
      <c r="P5" s="814" t="s">
        <v>280</v>
      </c>
      <c r="Q5" s="808" t="s">
        <v>278</v>
      </c>
      <c r="R5" s="832" t="s">
        <v>279</v>
      </c>
      <c r="S5" s="839"/>
      <c r="T5" s="814" t="s">
        <v>277</v>
      </c>
      <c r="U5" s="841"/>
      <c r="V5" s="843"/>
      <c r="W5" s="147">
        <v>5</v>
      </c>
      <c r="X5" s="147" t="s">
        <v>281</v>
      </c>
      <c r="Y5" s="147" t="s">
        <v>281</v>
      </c>
      <c r="Z5" s="147" t="s">
        <v>282</v>
      </c>
      <c r="AA5" s="147" t="s">
        <v>282</v>
      </c>
      <c r="AB5" s="147" t="s">
        <v>283</v>
      </c>
      <c r="AC5" s="147" t="s">
        <v>283</v>
      </c>
      <c r="AD5" s="147" t="s">
        <v>284</v>
      </c>
      <c r="AE5" s="147" t="s">
        <v>284</v>
      </c>
      <c r="AF5" s="147" t="s">
        <v>285</v>
      </c>
      <c r="AG5" s="147" t="s">
        <v>285</v>
      </c>
      <c r="AH5" s="147" t="s">
        <v>286</v>
      </c>
      <c r="AI5" s="147" t="s">
        <v>286</v>
      </c>
      <c r="AJ5" s="147" t="s">
        <v>287</v>
      </c>
      <c r="AK5" s="147" t="s">
        <v>287</v>
      </c>
      <c r="AL5" s="147" t="s">
        <v>288</v>
      </c>
      <c r="AM5" s="147" t="s">
        <v>288</v>
      </c>
      <c r="AN5" s="147" t="s">
        <v>289</v>
      </c>
      <c r="AO5" s="147" t="s">
        <v>289</v>
      </c>
      <c r="AP5" s="147" t="s">
        <v>290</v>
      </c>
      <c r="AQ5" s="147" t="s">
        <v>290</v>
      </c>
      <c r="AR5" s="147" t="s">
        <v>291</v>
      </c>
      <c r="AS5" s="147" t="s">
        <v>291</v>
      </c>
      <c r="AT5" s="147" t="s">
        <v>292</v>
      </c>
      <c r="AU5" s="147" t="s">
        <v>292</v>
      </c>
      <c r="AV5" s="147" t="s">
        <v>293</v>
      </c>
      <c r="AW5" s="147" t="s">
        <v>293</v>
      </c>
      <c r="AX5" s="147" t="s">
        <v>294</v>
      </c>
      <c r="AY5" s="147" t="s">
        <v>294</v>
      </c>
      <c r="AZ5" s="147" t="s">
        <v>295</v>
      </c>
      <c r="BA5" s="147" t="s">
        <v>295</v>
      </c>
      <c r="BB5" s="147" t="s">
        <v>296</v>
      </c>
      <c r="BC5" s="147" t="s">
        <v>296</v>
      </c>
    </row>
    <row r="6" spans="1:55" s="147" customFormat="1" ht="19.899999999999999" customHeight="1" thickBot="1">
      <c r="A6" s="819"/>
      <c r="B6" s="822"/>
      <c r="C6" s="825"/>
      <c r="D6" s="831"/>
      <c r="E6" s="811"/>
      <c r="F6" s="811"/>
      <c r="G6" s="815"/>
      <c r="H6" s="809"/>
      <c r="I6" s="811"/>
      <c r="J6" s="815"/>
      <c r="K6" s="838"/>
      <c r="L6" s="819"/>
      <c r="M6" s="811"/>
      <c r="N6" s="149" t="s">
        <v>297</v>
      </c>
      <c r="O6" s="149" t="s">
        <v>298</v>
      </c>
      <c r="P6" s="815"/>
      <c r="Q6" s="809"/>
      <c r="R6" s="149" t="s">
        <v>297</v>
      </c>
      <c r="S6" s="149" t="s">
        <v>298</v>
      </c>
      <c r="T6" s="815"/>
      <c r="U6" s="842"/>
      <c r="V6" s="844"/>
      <c r="W6" s="147">
        <v>6</v>
      </c>
      <c r="X6" s="564" t="s">
        <v>299</v>
      </c>
      <c r="Y6" s="147" t="s">
        <v>300</v>
      </c>
      <c r="Z6" s="564" t="s">
        <v>299</v>
      </c>
      <c r="AA6" s="147" t="s">
        <v>300</v>
      </c>
      <c r="AB6" s="564" t="s">
        <v>299</v>
      </c>
      <c r="AC6" s="147" t="s">
        <v>300</v>
      </c>
      <c r="AD6" s="564" t="s">
        <v>299</v>
      </c>
      <c r="AE6" s="147" t="s">
        <v>300</v>
      </c>
      <c r="AF6" s="564" t="s">
        <v>299</v>
      </c>
      <c r="AG6" s="147" t="s">
        <v>300</v>
      </c>
      <c r="AH6" s="564" t="s">
        <v>299</v>
      </c>
      <c r="AI6" s="147" t="s">
        <v>300</v>
      </c>
      <c r="AJ6" s="564" t="s">
        <v>299</v>
      </c>
      <c r="AK6" s="147" t="s">
        <v>300</v>
      </c>
      <c r="AL6" s="564" t="s">
        <v>299</v>
      </c>
      <c r="AM6" s="147" t="s">
        <v>300</v>
      </c>
      <c r="AN6" s="564" t="s">
        <v>299</v>
      </c>
      <c r="AO6" s="147" t="s">
        <v>300</v>
      </c>
      <c r="AP6" s="564" t="s">
        <v>299</v>
      </c>
      <c r="AQ6" s="147" t="s">
        <v>300</v>
      </c>
      <c r="AR6" s="564" t="s">
        <v>299</v>
      </c>
      <c r="AS6" s="147" t="s">
        <v>300</v>
      </c>
      <c r="AT6" s="564" t="s">
        <v>299</v>
      </c>
      <c r="AU6" s="147" t="s">
        <v>300</v>
      </c>
      <c r="AV6" s="564" t="s">
        <v>299</v>
      </c>
      <c r="AW6" s="147" t="s">
        <v>300</v>
      </c>
      <c r="AX6" s="564" t="s">
        <v>299</v>
      </c>
      <c r="AY6" s="147" t="s">
        <v>300</v>
      </c>
      <c r="AZ6" s="564" t="s">
        <v>299</v>
      </c>
      <c r="BA6" s="147" t="s">
        <v>300</v>
      </c>
      <c r="BB6" s="564" t="s">
        <v>299</v>
      </c>
      <c r="BC6" s="147" t="s">
        <v>300</v>
      </c>
    </row>
    <row r="7" spans="1:55" s="147" customFormat="1" ht="19.899999999999999" customHeight="1" thickTop="1">
      <c r="A7" s="812">
        <v>2</v>
      </c>
      <c r="B7" s="813" t="s">
        <v>428</v>
      </c>
      <c r="C7" s="150" t="s">
        <v>90</v>
      </c>
      <c r="D7" s="151" t="s">
        <v>91</v>
      </c>
      <c r="E7" s="589"/>
      <c r="F7" s="589"/>
      <c r="G7" s="590">
        <f>SUM(E7:F7)</f>
        <v>0</v>
      </c>
      <c r="H7" s="591"/>
      <c r="I7" s="592"/>
      <c r="J7" s="590">
        <f>SUM(H7:I7)</f>
        <v>0</v>
      </c>
      <c r="K7" s="593">
        <f>+G7+J7*12</f>
        <v>0</v>
      </c>
      <c r="L7" s="791" t="s">
        <v>92</v>
      </c>
      <c r="M7" s="589"/>
      <c r="N7" s="589"/>
      <c r="O7" s="589"/>
      <c r="P7" s="590">
        <f>SUM(M7:O7)</f>
        <v>0</v>
      </c>
      <c r="Q7" s="591"/>
      <c r="R7" s="592"/>
      <c r="S7" s="592"/>
      <c r="T7" s="594">
        <f>SUM(Q7:S7)</f>
        <v>0</v>
      </c>
      <c r="U7" s="595">
        <f>+P7+T7*12</f>
        <v>0</v>
      </c>
      <c r="V7" s="793">
        <f>SUM(U7:U8)</f>
        <v>0</v>
      </c>
      <c r="W7" s="147">
        <v>7</v>
      </c>
      <c r="X7" s="147">
        <f ca="1">IF($C7=X$6,INDIRECT(X$5&amp;$W7),0)</f>
        <v>0</v>
      </c>
      <c r="Y7" s="147">
        <f t="shared" ref="Y7:BC15" ca="1" si="0">IF($C7=Y$6,INDIRECT(Y$5&amp;$W7),0)</f>
        <v>0</v>
      </c>
      <c r="Z7" s="147">
        <f t="shared" ca="1" si="0"/>
        <v>0</v>
      </c>
      <c r="AA7" s="147">
        <f t="shared" ca="1" si="0"/>
        <v>0</v>
      </c>
      <c r="AB7" s="147">
        <f t="shared" ca="1" si="0"/>
        <v>0</v>
      </c>
      <c r="AC7" s="147">
        <f t="shared" ca="1" si="0"/>
        <v>0</v>
      </c>
      <c r="AD7" s="147">
        <f t="shared" ca="1" si="0"/>
        <v>0</v>
      </c>
      <c r="AE7" s="147">
        <f t="shared" ca="1" si="0"/>
        <v>0</v>
      </c>
      <c r="AF7" s="147">
        <f t="shared" ca="1" si="0"/>
        <v>0</v>
      </c>
      <c r="AG7" s="147">
        <f t="shared" ca="1" si="0"/>
        <v>0</v>
      </c>
      <c r="AH7" s="147">
        <f t="shared" ca="1" si="0"/>
        <v>0</v>
      </c>
      <c r="AI7" s="147">
        <f t="shared" ca="1" si="0"/>
        <v>0</v>
      </c>
      <c r="AJ7" s="147">
        <f t="shared" ca="1" si="0"/>
        <v>0</v>
      </c>
      <c r="AK7" s="147">
        <f t="shared" ca="1" si="0"/>
        <v>0</v>
      </c>
      <c r="AL7" s="147">
        <f t="shared" ca="1" si="0"/>
        <v>0</v>
      </c>
      <c r="AM7" s="147">
        <f t="shared" ca="1" si="0"/>
        <v>0</v>
      </c>
      <c r="AN7" s="147">
        <f t="shared" ca="1" si="0"/>
        <v>0</v>
      </c>
      <c r="AO7" s="147">
        <f t="shared" ca="1" si="0"/>
        <v>0</v>
      </c>
      <c r="AP7" s="147">
        <f t="shared" ca="1" si="0"/>
        <v>0</v>
      </c>
      <c r="AQ7" s="147">
        <f t="shared" ca="1" si="0"/>
        <v>0</v>
      </c>
      <c r="AR7" s="147">
        <f t="shared" ca="1" si="0"/>
        <v>0</v>
      </c>
      <c r="AS7" s="147">
        <f t="shared" ca="1" si="0"/>
        <v>0</v>
      </c>
      <c r="AT7" s="147">
        <f t="shared" ca="1" si="0"/>
        <v>0</v>
      </c>
      <c r="AU7" s="147">
        <f t="shared" ca="1" si="0"/>
        <v>0</v>
      </c>
      <c r="AV7" s="147">
        <f t="shared" ca="1" si="0"/>
        <v>0</v>
      </c>
      <c r="AW7" s="147">
        <f t="shared" ca="1" si="0"/>
        <v>0</v>
      </c>
      <c r="AX7" s="147">
        <f t="shared" ca="1" si="0"/>
        <v>0</v>
      </c>
      <c r="AY7" s="147">
        <f t="shared" ca="1" si="0"/>
        <v>0</v>
      </c>
      <c r="AZ7" s="147">
        <f t="shared" ca="1" si="0"/>
        <v>0</v>
      </c>
      <c r="BA7" s="147">
        <f t="shared" ca="1" si="0"/>
        <v>0</v>
      </c>
      <c r="BB7" s="147">
        <f t="shared" ca="1" si="0"/>
        <v>0</v>
      </c>
      <c r="BC7" s="147">
        <f t="shared" ca="1" si="0"/>
        <v>0</v>
      </c>
    </row>
    <row r="8" spans="1:55" s="147" customFormat="1" ht="19.899999999999999" customHeight="1" thickBot="1">
      <c r="A8" s="796"/>
      <c r="B8" s="797"/>
      <c r="C8" s="154" t="s">
        <v>255</v>
      </c>
      <c r="D8" s="155" t="s">
        <v>93</v>
      </c>
      <c r="E8" s="596"/>
      <c r="F8" s="596"/>
      <c r="G8" s="597">
        <f t="shared" ref="G8:G54" si="1">SUM(E8:F8)</f>
        <v>0</v>
      </c>
      <c r="H8" s="598"/>
      <c r="I8" s="599"/>
      <c r="J8" s="597">
        <f t="shared" ref="J8:J54" si="2">SUM(H8:I8)</f>
        <v>0</v>
      </c>
      <c r="K8" s="600">
        <f t="shared" ref="K8:K54" si="3">+G8+J8*12</f>
        <v>0</v>
      </c>
      <c r="L8" s="806"/>
      <c r="M8" s="596"/>
      <c r="N8" s="596"/>
      <c r="O8" s="596"/>
      <c r="P8" s="597">
        <f t="shared" ref="P8:P54" si="4">SUM(M8:O8)</f>
        <v>0</v>
      </c>
      <c r="Q8" s="598"/>
      <c r="R8" s="599"/>
      <c r="S8" s="599"/>
      <c r="T8" s="601">
        <f t="shared" ref="T8:T54" si="5">SUM(Q8:S8)</f>
        <v>0</v>
      </c>
      <c r="U8" s="602">
        <f t="shared" ref="U8:U54" si="6">+P8+T8*12</f>
        <v>0</v>
      </c>
      <c r="V8" s="807"/>
      <c r="W8" s="147">
        <v>8</v>
      </c>
      <c r="X8" s="147">
        <f t="shared" ref="X8:AM31" ca="1" si="7">IF($C8=X$6,INDIRECT(X$5&amp;$W8),0)</f>
        <v>0</v>
      </c>
      <c r="Y8" s="147">
        <f t="shared" ca="1" si="0"/>
        <v>0</v>
      </c>
      <c r="Z8" s="147">
        <f t="shared" ca="1" si="0"/>
        <v>0</v>
      </c>
      <c r="AA8" s="147">
        <f t="shared" ca="1" si="0"/>
        <v>0</v>
      </c>
      <c r="AB8" s="147">
        <f t="shared" ca="1" si="0"/>
        <v>0</v>
      </c>
      <c r="AC8" s="147">
        <f t="shared" ca="1" si="0"/>
        <v>0</v>
      </c>
      <c r="AD8" s="147">
        <f t="shared" ca="1" si="0"/>
        <v>0</v>
      </c>
      <c r="AE8" s="147">
        <f t="shared" ca="1" si="0"/>
        <v>0</v>
      </c>
      <c r="AF8" s="147">
        <f t="shared" ca="1" si="0"/>
        <v>0</v>
      </c>
      <c r="AG8" s="147">
        <f t="shared" ca="1" si="0"/>
        <v>0</v>
      </c>
      <c r="AH8" s="147">
        <f t="shared" ca="1" si="0"/>
        <v>0</v>
      </c>
      <c r="AI8" s="147">
        <f t="shared" ca="1" si="0"/>
        <v>0</v>
      </c>
      <c r="AJ8" s="147">
        <f t="shared" ca="1" si="0"/>
        <v>0</v>
      </c>
      <c r="AK8" s="147">
        <f t="shared" ca="1" si="0"/>
        <v>0</v>
      </c>
      <c r="AL8" s="147">
        <f t="shared" ca="1" si="0"/>
        <v>0</v>
      </c>
      <c r="AM8" s="147">
        <f t="shared" ca="1" si="0"/>
        <v>0</v>
      </c>
      <c r="AN8" s="147">
        <f t="shared" ca="1" si="0"/>
        <v>0</v>
      </c>
      <c r="AO8" s="147">
        <f t="shared" ca="1" si="0"/>
        <v>0</v>
      </c>
      <c r="AP8" s="147">
        <f t="shared" ca="1" si="0"/>
        <v>0</v>
      </c>
      <c r="AQ8" s="147">
        <f t="shared" ca="1" si="0"/>
        <v>0</v>
      </c>
      <c r="AR8" s="147">
        <f t="shared" ca="1" si="0"/>
        <v>0</v>
      </c>
      <c r="AS8" s="147">
        <f t="shared" ca="1" si="0"/>
        <v>0</v>
      </c>
      <c r="AT8" s="147">
        <f t="shared" ca="1" si="0"/>
        <v>0</v>
      </c>
      <c r="AU8" s="147">
        <f t="shared" ca="1" si="0"/>
        <v>0</v>
      </c>
      <c r="AV8" s="147">
        <f t="shared" ca="1" si="0"/>
        <v>0</v>
      </c>
      <c r="AW8" s="147">
        <f t="shared" ca="1" si="0"/>
        <v>0</v>
      </c>
      <c r="AX8" s="147">
        <f t="shared" ca="1" si="0"/>
        <v>0</v>
      </c>
      <c r="AY8" s="147">
        <f t="shared" ca="1" si="0"/>
        <v>0</v>
      </c>
      <c r="AZ8" s="147">
        <f t="shared" ca="1" si="0"/>
        <v>0</v>
      </c>
      <c r="BA8" s="147">
        <f t="shared" ca="1" si="0"/>
        <v>0</v>
      </c>
      <c r="BB8" s="147">
        <f t="shared" ca="1" si="0"/>
        <v>0</v>
      </c>
      <c r="BC8" s="147">
        <f t="shared" ca="1" si="0"/>
        <v>0</v>
      </c>
    </row>
    <row r="9" spans="1:55" s="147" customFormat="1" ht="19.899999999999999" customHeight="1" thickTop="1">
      <c r="A9" s="795">
        <v>3</v>
      </c>
      <c r="B9" s="797" t="s">
        <v>429</v>
      </c>
      <c r="C9" s="150" t="s">
        <v>90</v>
      </c>
      <c r="D9" s="151" t="s">
        <v>91</v>
      </c>
      <c r="E9" s="589"/>
      <c r="F9" s="589"/>
      <c r="G9" s="590">
        <f t="shared" si="1"/>
        <v>0</v>
      </c>
      <c r="H9" s="591"/>
      <c r="I9" s="592"/>
      <c r="J9" s="590">
        <f t="shared" si="2"/>
        <v>0</v>
      </c>
      <c r="K9" s="593">
        <f t="shared" si="3"/>
        <v>0</v>
      </c>
      <c r="L9" s="791" t="s">
        <v>92</v>
      </c>
      <c r="M9" s="589"/>
      <c r="N9" s="589"/>
      <c r="O9" s="589"/>
      <c r="P9" s="590">
        <f t="shared" si="4"/>
        <v>0</v>
      </c>
      <c r="Q9" s="591"/>
      <c r="R9" s="592"/>
      <c r="S9" s="592"/>
      <c r="T9" s="594">
        <f t="shared" si="5"/>
        <v>0</v>
      </c>
      <c r="U9" s="595">
        <f t="shared" si="6"/>
        <v>0</v>
      </c>
      <c r="V9" s="793">
        <f>SUM(U9:U10)</f>
        <v>0</v>
      </c>
      <c r="W9" s="147">
        <v>9</v>
      </c>
      <c r="X9" s="147">
        <f t="shared" ca="1" si="7"/>
        <v>0</v>
      </c>
      <c r="Y9" s="147">
        <f t="shared" ca="1" si="0"/>
        <v>0</v>
      </c>
      <c r="Z9" s="147">
        <f t="shared" ca="1" si="0"/>
        <v>0</v>
      </c>
      <c r="AA9" s="147">
        <f t="shared" ca="1" si="0"/>
        <v>0</v>
      </c>
      <c r="AB9" s="147">
        <f t="shared" ca="1" si="0"/>
        <v>0</v>
      </c>
      <c r="AC9" s="147">
        <f t="shared" ca="1" si="0"/>
        <v>0</v>
      </c>
      <c r="AD9" s="147">
        <f t="shared" ca="1" si="0"/>
        <v>0</v>
      </c>
      <c r="AE9" s="147">
        <f t="shared" ca="1" si="0"/>
        <v>0</v>
      </c>
      <c r="AF9" s="147">
        <f t="shared" ca="1" si="0"/>
        <v>0</v>
      </c>
      <c r="AG9" s="147">
        <f t="shared" ca="1" si="0"/>
        <v>0</v>
      </c>
      <c r="AH9" s="147">
        <f t="shared" ca="1" si="0"/>
        <v>0</v>
      </c>
      <c r="AI9" s="147">
        <f t="shared" ca="1" si="0"/>
        <v>0</v>
      </c>
      <c r="AJ9" s="147">
        <f t="shared" ca="1" si="0"/>
        <v>0</v>
      </c>
      <c r="AK9" s="147">
        <f t="shared" ca="1" si="0"/>
        <v>0</v>
      </c>
      <c r="AL9" s="147">
        <f t="shared" ca="1" si="0"/>
        <v>0</v>
      </c>
      <c r="AM9" s="147">
        <f t="shared" ca="1" si="0"/>
        <v>0</v>
      </c>
      <c r="AN9" s="147">
        <f t="shared" ca="1" si="0"/>
        <v>0</v>
      </c>
      <c r="AO9" s="147">
        <f t="shared" ca="1" si="0"/>
        <v>0</v>
      </c>
      <c r="AP9" s="147">
        <f t="shared" ca="1" si="0"/>
        <v>0</v>
      </c>
      <c r="AQ9" s="147">
        <f t="shared" ca="1" si="0"/>
        <v>0</v>
      </c>
      <c r="AR9" s="147">
        <f t="shared" ca="1" si="0"/>
        <v>0</v>
      </c>
      <c r="AS9" s="147">
        <f t="shared" ca="1" si="0"/>
        <v>0</v>
      </c>
      <c r="AT9" s="147">
        <f t="shared" ca="1" si="0"/>
        <v>0</v>
      </c>
      <c r="AU9" s="147">
        <f t="shared" ca="1" si="0"/>
        <v>0</v>
      </c>
      <c r="AV9" s="147">
        <f t="shared" ca="1" si="0"/>
        <v>0</v>
      </c>
      <c r="AW9" s="147">
        <f t="shared" ca="1" si="0"/>
        <v>0</v>
      </c>
      <c r="AX9" s="147">
        <f t="shared" ca="1" si="0"/>
        <v>0</v>
      </c>
      <c r="AY9" s="147">
        <f t="shared" ca="1" si="0"/>
        <v>0</v>
      </c>
      <c r="AZ9" s="147">
        <f t="shared" ca="1" si="0"/>
        <v>0</v>
      </c>
      <c r="BA9" s="147">
        <f t="shared" ca="1" si="0"/>
        <v>0</v>
      </c>
      <c r="BB9" s="147">
        <f t="shared" ca="1" si="0"/>
        <v>0</v>
      </c>
      <c r="BC9" s="147">
        <f t="shared" ca="1" si="0"/>
        <v>0</v>
      </c>
    </row>
    <row r="10" spans="1:55" s="147" customFormat="1" ht="19.899999999999999" customHeight="1" thickBot="1">
      <c r="A10" s="796"/>
      <c r="B10" s="797"/>
      <c r="C10" s="152" t="s">
        <v>255</v>
      </c>
      <c r="D10" s="153" t="s">
        <v>93</v>
      </c>
      <c r="E10" s="603"/>
      <c r="F10" s="603"/>
      <c r="G10" s="604">
        <f t="shared" si="1"/>
        <v>0</v>
      </c>
      <c r="H10" s="605"/>
      <c r="I10" s="606"/>
      <c r="J10" s="604">
        <f t="shared" si="2"/>
        <v>0</v>
      </c>
      <c r="K10" s="607">
        <f t="shared" si="3"/>
        <v>0</v>
      </c>
      <c r="L10" s="792"/>
      <c r="M10" s="603"/>
      <c r="N10" s="603"/>
      <c r="O10" s="603"/>
      <c r="P10" s="604">
        <f t="shared" si="4"/>
        <v>0</v>
      </c>
      <c r="Q10" s="605"/>
      <c r="R10" s="606"/>
      <c r="S10" s="606"/>
      <c r="T10" s="608">
        <f t="shared" si="5"/>
        <v>0</v>
      </c>
      <c r="U10" s="609">
        <f t="shared" si="6"/>
        <v>0</v>
      </c>
      <c r="V10" s="794"/>
      <c r="W10" s="132">
        <v>10</v>
      </c>
      <c r="X10" s="147">
        <f t="shared" ca="1" si="7"/>
        <v>0</v>
      </c>
      <c r="Y10" s="147">
        <f t="shared" ca="1" si="0"/>
        <v>0</v>
      </c>
      <c r="Z10" s="147">
        <f t="shared" ca="1" si="0"/>
        <v>0</v>
      </c>
      <c r="AA10" s="147">
        <f t="shared" ca="1" si="0"/>
        <v>0</v>
      </c>
      <c r="AB10" s="147">
        <f t="shared" ca="1" si="0"/>
        <v>0</v>
      </c>
      <c r="AC10" s="147">
        <f t="shared" ca="1" si="0"/>
        <v>0</v>
      </c>
      <c r="AD10" s="147">
        <f t="shared" ca="1" si="0"/>
        <v>0</v>
      </c>
      <c r="AE10" s="147">
        <f t="shared" ca="1" si="0"/>
        <v>0</v>
      </c>
      <c r="AF10" s="147">
        <f t="shared" ca="1" si="0"/>
        <v>0</v>
      </c>
      <c r="AG10" s="147">
        <f t="shared" ca="1" si="0"/>
        <v>0</v>
      </c>
      <c r="AH10" s="147">
        <f t="shared" ca="1" si="0"/>
        <v>0</v>
      </c>
      <c r="AI10" s="147">
        <f t="shared" ca="1" si="0"/>
        <v>0</v>
      </c>
      <c r="AJ10" s="147">
        <f t="shared" ca="1" si="0"/>
        <v>0</v>
      </c>
      <c r="AK10" s="147">
        <f t="shared" ca="1" si="0"/>
        <v>0</v>
      </c>
      <c r="AL10" s="147">
        <f t="shared" ca="1" si="0"/>
        <v>0</v>
      </c>
      <c r="AM10" s="147">
        <f t="shared" ca="1" si="0"/>
        <v>0</v>
      </c>
      <c r="AN10" s="147">
        <f t="shared" ca="1" si="0"/>
        <v>0</v>
      </c>
      <c r="AO10" s="147">
        <f t="shared" ca="1" si="0"/>
        <v>0</v>
      </c>
      <c r="AP10" s="147">
        <f t="shared" ca="1" si="0"/>
        <v>0</v>
      </c>
      <c r="AQ10" s="147">
        <f t="shared" ca="1" si="0"/>
        <v>0</v>
      </c>
      <c r="AR10" s="147">
        <f t="shared" ca="1" si="0"/>
        <v>0</v>
      </c>
      <c r="AS10" s="147">
        <f t="shared" ca="1" si="0"/>
        <v>0</v>
      </c>
      <c r="AT10" s="147">
        <f t="shared" ca="1" si="0"/>
        <v>0</v>
      </c>
      <c r="AU10" s="147">
        <f t="shared" ca="1" si="0"/>
        <v>0</v>
      </c>
      <c r="AV10" s="147">
        <f t="shared" ca="1" si="0"/>
        <v>0</v>
      </c>
      <c r="AW10" s="147">
        <f t="shared" ca="1" si="0"/>
        <v>0</v>
      </c>
      <c r="AX10" s="147">
        <f t="shared" ca="1" si="0"/>
        <v>0</v>
      </c>
      <c r="AY10" s="147">
        <f t="shared" ca="1" si="0"/>
        <v>0</v>
      </c>
      <c r="AZ10" s="147">
        <f t="shared" ca="1" si="0"/>
        <v>0</v>
      </c>
      <c r="BA10" s="147">
        <f t="shared" ca="1" si="0"/>
        <v>0</v>
      </c>
      <c r="BB10" s="147">
        <f t="shared" ca="1" si="0"/>
        <v>0</v>
      </c>
      <c r="BC10" s="147">
        <f t="shared" ca="1" si="0"/>
        <v>0</v>
      </c>
    </row>
    <row r="11" spans="1:55" s="147" customFormat="1" ht="19.899999999999999" customHeight="1" thickTop="1">
      <c r="A11" s="795">
        <v>4</v>
      </c>
      <c r="B11" s="797" t="s">
        <v>430</v>
      </c>
      <c r="C11" s="150" t="s">
        <v>90</v>
      </c>
      <c r="D11" s="151" t="s">
        <v>91</v>
      </c>
      <c r="E11" s="589"/>
      <c r="F11" s="589"/>
      <c r="G11" s="590">
        <f t="shared" si="1"/>
        <v>0</v>
      </c>
      <c r="H11" s="591"/>
      <c r="I11" s="592"/>
      <c r="J11" s="590">
        <f t="shared" si="2"/>
        <v>0</v>
      </c>
      <c r="K11" s="593">
        <f t="shared" si="3"/>
        <v>0</v>
      </c>
      <c r="L11" s="791" t="s">
        <v>92</v>
      </c>
      <c r="M11" s="589"/>
      <c r="N11" s="589"/>
      <c r="O11" s="589"/>
      <c r="P11" s="590">
        <f t="shared" si="4"/>
        <v>0</v>
      </c>
      <c r="Q11" s="591"/>
      <c r="R11" s="592"/>
      <c r="S11" s="592"/>
      <c r="T11" s="594">
        <f t="shared" si="5"/>
        <v>0</v>
      </c>
      <c r="U11" s="595">
        <f t="shared" si="6"/>
        <v>0</v>
      </c>
      <c r="V11" s="793">
        <f>SUM(U11:U12)</f>
        <v>0</v>
      </c>
      <c r="W11" s="147">
        <v>11</v>
      </c>
      <c r="X11" s="147">
        <f t="shared" ca="1" si="7"/>
        <v>0</v>
      </c>
      <c r="Y11" s="147">
        <f t="shared" ca="1" si="0"/>
        <v>0</v>
      </c>
      <c r="Z11" s="147">
        <f t="shared" ca="1" si="0"/>
        <v>0</v>
      </c>
      <c r="AA11" s="147">
        <f t="shared" ca="1" si="0"/>
        <v>0</v>
      </c>
      <c r="AB11" s="147">
        <f t="shared" ca="1" si="0"/>
        <v>0</v>
      </c>
      <c r="AC11" s="147">
        <f t="shared" ca="1" si="0"/>
        <v>0</v>
      </c>
      <c r="AD11" s="147">
        <f t="shared" ca="1" si="0"/>
        <v>0</v>
      </c>
      <c r="AE11" s="147">
        <f t="shared" ca="1" si="0"/>
        <v>0</v>
      </c>
      <c r="AF11" s="147">
        <f t="shared" ca="1" si="0"/>
        <v>0</v>
      </c>
      <c r="AG11" s="147">
        <f t="shared" ca="1" si="0"/>
        <v>0</v>
      </c>
      <c r="AH11" s="147">
        <f t="shared" ca="1" si="0"/>
        <v>0</v>
      </c>
      <c r="AI11" s="147">
        <f t="shared" ca="1" si="0"/>
        <v>0</v>
      </c>
      <c r="AJ11" s="147">
        <f t="shared" ca="1" si="0"/>
        <v>0</v>
      </c>
      <c r="AK11" s="147">
        <f t="shared" ca="1" si="0"/>
        <v>0</v>
      </c>
      <c r="AL11" s="147">
        <f t="shared" ca="1" si="0"/>
        <v>0</v>
      </c>
      <c r="AM11" s="147">
        <f t="shared" ca="1" si="0"/>
        <v>0</v>
      </c>
      <c r="AN11" s="147">
        <f t="shared" ca="1" si="0"/>
        <v>0</v>
      </c>
      <c r="AO11" s="147">
        <f t="shared" ca="1" si="0"/>
        <v>0</v>
      </c>
      <c r="AP11" s="147">
        <f t="shared" ca="1" si="0"/>
        <v>0</v>
      </c>
      <c r="AQ11" s="147">
        <f t="shared" ca="1" si="0"/>
        <v>0</v>
      </c>
      <c r="AR11" s="147">
        <f t="shared" ca="1" si="0"/>
        <v>0</v>
      </c>
      <c r="AS11" s="147">
        <f t="shared" ca="1" si="0"/>
        <v>0</v>
      </c>
      <c r="AT11" s="147">
        <f t="shared" ca="1" si="0"/>
        <v>0</v>
      </c>
      <c r="AU11" s="147">
        <f t="shared" ca="1" si="0"/>
        <v>0</v>
      </c>
      <c r="AV11" s="147">
        <f t="shared" ca="1" si="0"/>
        <v>0</v>
      </c>
      <c r="AW11" s="147">
        <f t="shared" ca="1" si="0"/>
        <v>0</v>
      </c>
      <c r="AX11" s="147">
        <f t="shared" ca="1" si="0"/>
        <v>0</v>
      </c>
      <c r="AY11" s="147">
        <f t="shared" ca="1" si="0"/>
        <v>0</v>
      </c>
      <c r="AZ11" s="147">
        <f t="shared" ca="1" si="0"/>
        <v>0</v>
      </c>
      <c r="BA11" s="147">
        <f t="shared" ca="1" si="0"/>
        <v>0</v>
      </c>
      <c r="BB11" s="147">
        <f t="shared" ca="1" si="0"/>
        <v>0</v>
      </c>
      <c r="BC11" s="147">
        <f t="shared" ca="1" si="0"/>
        <v>0</v>
      </c>
    </row>
    <row r="12" spans="1:55" s="147" customFormat="1" ht="19.899999999999999" customHeight="1" thickBot="1">
      <c r="A12" s="796"/>
      <c r="B12" s="797"/>
      <c r="C12" s="152" t="s">
        <v>255</v>
      </c>
      <c r="D12" s="153" t="s">
        <v>93</v>
      </c>
      <c r="E12" s="603"/>
      <c r="F12" s="603"/>
      <c r="G12" s="604">
        <f t="shared" si="1"/>
        <v>0</v>
      </c>
      <c r="H12" s="605"/>
      <c r="I12" s="606"/>
      <c r="J12" s="604">
        <f t="shared" si="2"/>
        <v>0</v>
      </c>
      <c r="K12" s="607">
        <f t="shared" si="3"/>
        <v>0</v>
      </c>
      <c r="L12" s="792"/>
      <c r="M12" s="603"/>
      <c r="N12" s="603"/>
      <c r="O12" s="603"/>
      <c r="P12" s="604">
        <f t="shared" si="4"/>
        <v>0</v>
      </c>
      <c r="Q12" s="605"/>
      <c r="R12" s="606"/>
      <c r="S12" s="606"/>
      <c r="T12" s="608">
        <f t="shared" si="5"/>
        <v>0</v>
      </c>
      <c r="U12" s="609">
        <f t="shared" si="6"/>
        <v>0</v>
      </c>
      <c r="V12" s="794"/>
      <c r="W12" s="147">
        <v>12</v>
      </c>
      <c r="X12" s="147">
        <f t="shared" ca="1" si="7"/>
        <v>0</v>
      </c>
      <c r="Y12" s="147">
        <f t="shared" ca="1" si="0"/>
        <v>0</v>
      </c>
      <c r="Z12" s="147">
        <f t="shared" ca="1" si="0"/>
        <v>0</v>
      </c>
      <c r="AA12" s="147">
        <f t="shared" ca="1" si="0"/>
        <v>0</v>
      </c>
      <c r="AB12" s="147">
        <f t="shared" ca="1" si="0"/>
        <v>0</v>
      </c>
      <c r="AC12" s="147">
        <f t="shared" ca="1" si="0"/>
        <v>0</v>
      </c>
      <c r="AD12" s="147">
        <f t="shared" ca="1" si="0"/>
        <v>0</v>
      </c>
      <c r="AE12" s="147">
        <f t="shared" ca="1" si="0"/>
        <v>0</v>
      </c>
      <c r="AF12" s="147">
        <f t="shared" ca="1" si="0"/>
        <v>0</v>
      </c>
      <c r="AG12" s="147">
        <f t="shared" ca="1" si="0"/>
        <v>0</v>
      </c>
      <c r="AH12" s="147">
        <f t="shared" ca="1" si="0"/>
        <v>0</v>
      </c>
      <c r="AI12" s="147">
        <f t="shared" ca="1" si="0"/>
        <v>0</v>
      </c>
      <c r="AJ12" s="147">
        <f t="shared" ca="1" si="0"/>
        <v>0</v>
      </c>
      <c r="AK12" s="147">
        <f t="shared" ca="1" si="0"/>
        <v>0</v>
      </c>
      <c r="AL12" s="147">
        <f t="shared" ca="1" si="0"/>
        <v>0</v>
      </c>
      <c r="AM12" s="147">
        <f t="shared" ca="1" si="0"/>
        <v>0</v>
      </c>
      <c r="AN12" s="147">
        <f t="shared" ca="1" si="0"/>
        <v>0</v>
      </c>
      <c r="AO12" s="147">
        <f t="shared" ca="1" si="0"/>
        <v>0</v>
      </c>
      <c r="AP12" s="147">
        <f t="shared" ca="1" si="0"/>
        <v>0</v>
      </c>
      <c r="AQ12" s="147">
        <f t="shared" ca="1" si="0"/>
        <v>0</v>
      </c>
      <c r="AR12" s="147">
        <f t="shared" ca="1" si="0"/>
        <v>0</v>
      </c>
      <c r="AS12" s="147">
        <f t="shared" ca="1" si="0"/>
        <v>0</v>
      </c>
      <c r="AT12" s="147">
        <f t="shared" ca="1" si="0"/>
        <v>0</v>
      </c>
      <c r="AU12" s="147">
        <f t="shared" ca="1" si="0"/>
        <v>0</v>
      </c>
      <c r="AV12" s="147">
        <f t="shared" ca="1" si="0"/>
        <v>0</v>
      </c>
      <c r="AW12" s="147">
        <f t="shared" ca="1" si="0"/>
        <v>0</v>
      </c>
      <c r="AX12" s="147">
        <f t="shared" ca="1" si="0"/>
        <v>0</v>
      </c>
      <c r="AY12" s="147">
        <f t="shared" ca="1" si="0"/>
        <v>0</v>
      </c>
      <c r="AZ12" s="147">
        <f t="shared" ca="1" si="0"/>
        <v>0</v>
      </c>
      <c r="BA12" s="147">
        <f t="shared" ca="1" si="0"/>
        <v>0</v>
      </c>
      <c r="BB12" s="147">
        <f t="shared" ca="1" si="0"/>
        <v>0</v>
      </c>
      <c r="BC12" s="147">
        <f t="shared" ca="1" si="0"/>
        <v>0</v>
      </c>
    </row>
    <row r="13" spans="1:55" s="147" customFormat="1" ht="19.899999999999999" customHeight="1" thickTop="1">
      <c r="A13" s="795">
        <v>5</v>
      </c>
      <c r="B13" s="797" t="s">
        <v>431</v>
      </c>
      <c r="C13" s="150" t="s">
        <v>90</v>
      </c>
      <c r="D13" s="151" t="s">
        <v>91</v>
      </c>
      <c r="E13" s="589"/>
      <c r="F13" s="589"/>
      <c r="G13" s="590">
        <f t="shared" si="1"/>
        <v>0</v>
      </c>
      <c r="H13" s="591"/>
      <c r="I13" s="592"/>
      <c r="J13" s="590">
        <f t="shared" si="2"/>
        <v>0</v>
      </c>
      <c r="K13" s="593">
        <f t="shared" si="3"/>
        <v>0</v>
      </c>
      <c r="L13" s="791" t="s">
        <v>92</v>
      </c>
      <c r="M13" s="589"/>
      <c r="N13" s="589"/>
      <c r="O13" s="589"/>
      <c r="P13" s="590">
        <f t="shared" si="4"/>
        <v>0</v>
      </c>
      <c r="Q13" s="591"/>
      <c r="R13" s="592"/>
      <c r="S13" s="592"/>
      <c r="T13" s="594">
        <f t="shared" si="5"/>
        <v>0</v>
      </c>
      <c r="U13" s="595">
        <f t="shared" si="6"/>
        <v>0</v>
      </c>
      <c r="V13" s="793">
        <f>SUM(U13:U14)</f>
        <v>0</v>
      </c>
      <c r="W13" s="147">
        <v>13</v>
      </c>
      <c r="X13" s="147">
        <f t="shared" ca="1" si="7"/>
        <v>0</v>
      </c>
      <c r="Y13" s="147">
        <f t="shared" ca="1" si="0"/>
        <v>0</v>
      </c>
      <c r="Z13" s="147">
        <f t="shared" ca="1" si="0"/>
        <v>0</v>
      </c>
      <c r="AA13" s="147">
        <f t="shared" ca="1" si="0"/>
        <v>0</v>
      </c>
      <c r="AB13" s="147">
        <f t="shared" ca="1" si="0"/>
        <v>0</v>
      </c>
      <c r="AC13" s="147">
        <f t="shared" ca="1" si="0"/>
        <v>0</v>
      </c>
      <c r="AD13" s="147">
        <f t="shared" ca="1" si="0"/>
        <v>0</v>
      </c>
      <c r="AE13" s="147">
        <f t="shared" ca="1" si="0"/>
        <v>0</v>
      </c>
      <c r="AF13" s="147">
        <f t="shared" ca="1" si="0"/>
        <v>0</v>
      </c>
      <c r="AG13" s="147">
        <f t="shared" ca="1" si="0"/>
        <v>0</v>
      </c>
      <c r="AH13" s="147">
        <f t="shared" ca="1" si="0"/>
        <v>0</v>
      </c>
      <c r="AI13" s="147">
        <f t="shared" ca="1" si="0"/>
        <v>0</v>
      </c>
      <c r="AJ13" s="147">
        <f t="shared" ca="1" si="0"/>
        <v>0</v>
      </c>
      <c r="AK13" s="147">
        <f t="shared" ca="1" si="0"/>
        <v>0</v>
      </c>
      <c r="AL13" s="147">
        <f t="shared" ca="1" si="0"/>
        <v>0</v>
      </c>
      <c r="AM13" s="147">
        <f t="shared" ca="1" si="0"/>
        <v>0</v>
      </c>
      <c r="AN13" s="147">
        <f t="shared" ca="1" si="0"/>
        <v>0</v>
      </c>
      <c r="AO13" s="147">
        <f t="shared" ca="1" si="0"/>
        <v>0</v>
      </c>
      <c r="AP13" s="147">
        <f t="shared" ca="1" si="0"/>
        <v>0</v>
      </c>
      <c r="AQ13" s="147">
        <f t="shared" ca="1" si="0"/>
        <v>0</v>
      </c>
      <c r="AR13" s="147">
        <f t="shared" ca="1" si="0"/>
        <v>0</v>
      </c>
      <c r="AS13" s="147">
        <f t="shared" ca="1" si="0"/>
        <v>0</v>
      </c>
      <c r="AT13" s="147">
        <f t="shared" ca="1" si="0"/>
        <v>0</v>
      </c>
      <c r="AU13" s="147">
        <f t="shared" ca="1" si="0"/>
        <v>0</v>
      </c>
      <c r="AV13" s="147">
        <f t="shared" ca="1" si="0"/>
        <v>0</v>
      </c>
      <c r="AW13" s="147">
        <f t="shared" ca="1" si="0"/>
        <v>0</v>
      </c>
      <c r="AX13" s="147">
        <f t="shared" ca="1" si="0"/>
        <v>0</v>
      </c>
      <c r="AY13" s="147">
        <f t="shared" ca="1" si="0"/>
        <v>0</v>
      </c>
      <c r="AZ13" s="147">
        <f t="shared" ca="1" si="0"/>
        <v>0</v>
      </c>
      <c r="BA13" s="147">
        <f t="shared" ca="1" si="0"/>
        <v>0</v>
      </c>
      <c r="BB13" s="147">
        <f t="shared" ca="1" si="0"/>
        <v>0</v>
      </c>
      <c r="BC13" s="147">
        <f t="shared" ca="1" si="0"/>
        <v>0</v>
      </c>
    </row>
    <row r="14" spans="1:55" s="147" customFormat="1" ht="19.899999999999999" customHeight="1" thickBot="1">
      <c r="A14" s="796"/>
      <c r="B14" s="797"/>
      <c r="C14" s="152" t="s">
        <v>255</v>
      </c>
      <c r="D14" s="153" t="s">
        <v>93</v>
      </c>
      <c r="E14" s="603"/>
      <c r="F14" s="603"/>
      <c r="G14" s="604">
        <f t="shared" si="1"/>
        <v>0</v>
      </c>
      <c r="H14" s="605"/>
      <c r="I14" s="606"/>
      <c r="J14" s="604">
        <f t="shared" si="2"/>
        <v>0</v>
      </c>
      <c r="K14" s="607">
        <f t="shared" si="3"/>
        <v>0</v>
      </c>
      <c r="L14" s="792"/>
      <c r="M14" s="603"/>
      <c r="N14" s="603"/>
      <c r="O14" s="603"/>
      <c r="P14" s="604">
        <f t="shared" si="4"/>
        <v>0</v>
      </c>
      <c r="Q14" s="605"/>
      <c r="R14" s="606"/>
      <c r="S14" s="606"/>
      <c r="T14" s="608">
        <f t="shared" si="5"/>
        <v>0</v>
      </c>
      <c r="U14" s="609">
        <f t="shared" si="6"/>
        <v>0</v>
      </c>
      <c r="V14" s="794"/>
      <c r="W14" s="147">
        <v>14</v>
      </c>
      <c r="X14" s="147">
        <f t="shared" ca="1" si="7"/>
        <v>0</v>
      </c>
      <c r="Y14" s="147">
        <f t="shared" ca="1" si="0"/>
        <v>0</v>
      </c>
      <c r="Z14" s="147">
        <f t="shared" ca="1" si="0"/>
        <v>0</v>
      </c>
      <c r="AA14" s="147">
        <f t="shared" ca="1" si="0"/>
        <v>0</v>
      </c>
      <c r="AB14" s="147">
        <f t="shared" ca="1" si="0"/>
        <v>0</v>
      </c>
      <c r="AC14" s="147">
        <f t="shared" ca="1" si="0"/>
        <v>0</v>
      </c>
      <c r="AD14" s="147">
        <f t="shared" ca="1" si="0"/>
        <v>0</v>
      </c>
      <c r="AE14" s="147">
        <f t="shared" ca="1" si="0"/>
        <v>0</v>
      </c>
      <c r="AF14" s="147">
        <f t="shared" ca="1" si="0"/>
        <v>0</v>
      </c>
      <c r="AG14" s="147">
        <f t="shared" ca="1" si="0"/>
        <v>0</v>
      </c>
      <c r="AH14" s="147">
        <f t="shared" ca="1" si="0"/>
        <v>0</v>
      </c>
      <c r="AI14" s="147">
        <f t="shared" ca="1" si="0"/>
        <v>0</v>
      </c>
      <c r="AJ14" s="147">
        <f t="shared" ca="1" si="0"/>
        <v>0</v>
      </c>
      <c r="AK14" s="147">
        <f t="shared" ca="1" si="0"/>
        <v>0</v>
      </c>
      <c r="AL14" s="147">
        <f t="shared" ca="1" si="0"/>
        <v>0</v>
      </c>
      <c r="AM14" s="147">
        <f t="shared" ca="1" si="0"/>
        <v>0</v>
      </c>
      <c r="AN14" s="147">
        <f t="shared" ca="1" si="0"/>
        <v>0</v>
      </c>
      <c r="AO14" s="147">
        <f t="shared" ca="1" si="0"/>
        <v>0</v>
      </c>
      <c r="AP14" s="147">
        <f t="shared" ca="1" si="0"/>
        <v>0</v>
      </c>
      <c r="AQ14" s="147">
        <f t="shared" ca="1" si="0"/>
        <v>0</v>
      </c>
      <c r="AR14" s="147">
        <f t="shared" ca="1" si="0"/>
        <v>0</v>
      </c>
      <c r="AS14" s="147">
        <f t="shared" ca="1" si="0"/>
        <v>0</v>
      </c>
      <c r="AT14" s="147">
        <f t="shared" ca="1" si="0"/>
        <v>0</v>
      </c>
      <c r="AU14" s="147">
        <f t="shared" ca="1" si="0"/>
        <v>0</v>
      </c>
      <c r="AV14" s="147">
        <f t="shared" ca="1" si="0"/>
        <v>0</v>
      </c>
      <c r="AW14" s="147">
        <f t="shared" ca="1" si="0"/>
        <v>0</v>
      </c>
      <c r="AX14" s="147">
        <f t="shared" ca="1" si="0"/>
        <v>0</v>
      </c>
      <c r="AY14" s="147">
        <f t="shared" ca="1" si="0"/>
        <v>0</v>
      </c>
      <c r="AZ14" s="147">
        <f t="shared" ca="1" si="0"/>
        <v>0</v>
      </c>
      <c r="BA14" s="147">
        <f t="shared" ca="1" si="0"/>
        <v>0</v>
      </c>
      <c r="BB14" s="147">
        <f t="shared" ca="1" si="0"/>
        <v>0</v>
      </c>
      <c r="BC14" s="147">
        <f t="shared" ca="1" si="0"/>
        <v>0</v>
      </c>
    </row>
    <row r="15" spans="1:55" s="147" customFormat="1" ht="19.899999999999999" customHeight="1" thickTop="1">
      <c r="A15" s="795">
        <v>6</v>
      </c>
      <c r="B15" s="797" t="s">
        <v>432</v>
      </c>
      <c r="C15" s="150" t="s">
        <v>90</v>
      </c>
      <c r="D15" s="151" t="s">
        <v>91</v>
      </c>
      <c r="E15" s="589"/>
      <c r="F15" s="589"/>
      <c r="G15" s="590">
        <f t="shared" si="1"/>
        <v>0</v>
      </c>
      <c r="H15" s="591"/>
      <c r="I15" s="592"/>
      <c r="J15" s="590">
        <f t="shared" si="2"/>
        <v>0</v>
      </c>
      <c r="K15" s="593">
        <f t="shared" si="3"/>
        <v>0</v>
      </c>
      <c r="L15" s="791" t="s">
        <v>92</v>
      </c>
      <c r="M15" s="589"/>
      <c r="N15" s="589"/>
      <c r="O15" s="589"/>
      <c r="P15" s="590">
        <f t="shared" si="4"/>
        <v>0</v>
      </c>
      <c r="Q15" s="591"/>
      <c r="R15" s="592"/>
      <c r="S15" s="592"/>
      <c r="T15" s="594">
        <f t="shared" si="5"/>
        <v>0</v>
      </c>
      <c r="U15" s="595">
        <f t="shared" si="6"/>
        <v>0</v>
      </c>
      <c r="V15" s="793">
        <f>SUM(U15:U16)</f>
        <v>0</v>
      </c>
      <c r="W15" s="147">
        <v>15</v>
      </c>
      <c r="X15" s="147">
        <f t="shared" ca="1" si="7"/>
        <v>0</v>
      </c>
      <c r="Y15" s="147">
        <f t="shared" ca="1" si="0"/>
        <v>0</v>
      </c>
      <c r="Z15" s="147">
        <f t="shared" ca="1" si="0"/>
        <v>0</v>
      </c>
      <c r="AA15" s="147">
        <f t="shared" ca="1" si="0"/>
        <v>0</v>
      </c>
      <c r="AB15" s="147">
        <f t="shared" ca="1" si="0"/>
        <v>0</v>
      </c>
      <c r="AC15" s="147">
        <f t="shared" ca="1" si="0"/>
        <v>0</v>
      </c>
      <c r="AD15" s="147">
        <f t="shared" ca="1" si="0"/>
        <v>0</v>
      </c>
      <c r="AE15" s="147">
        <f t="shared" ca="1" si="0"/>
        <v>0</v>
      </c>
      <c r="AF15" s="147">
        <f t="shared" ref="AF15:AU46" ca="1" si="8">IF($C15=AF$6,INDIRECT(AF$5&amp;$W15),0)</f>
        <v>0</v>
      </c>
      <c r="AG15" s="147">
        <f t="shared" ca="1" si="8"/>
        <v>0</v>
      </c>
      <c r="AH15" s="147">
        <f t="shared" ca="1" si="8"/>
        <v>0</v>
      </c>
      <c r="AI15" s="147">
        <f t="shared" ca="1" si="8"/>
        <v>0</v>
      </c>
      <c r="AJ15" s="147">
        <f t="shared" ca="1" si="8"/>
        <v>0</v>
      </c>
      <c r="AK15" s="147">
        <f t="shared" ca="1" si="8"/>
        <v>0</v>
      </c>
      <c r="AL15" s="147">
        <f t="shared" ca="1" si="8"/>
        <v>0</v>
      </c>
      <c r="AM15" s="147">
        <f t="shared" ca="1" si="8"/>
        <v>0</v>
      </c>
      <c r="AN15" s="147">
        <f t="shared" ca="1" si="8"/>
        <v>0</v>
      </c>
      <c r="AO15" s="147">
        <f t="shared" ca="1" si="8"/>
        <v>0</v>
      </c>
      <c r="AP15" s="147">
        <f t="shared" ca="1" si="8"/>
        <v>0</v>
      </c>
      <c r="AQ15" s="147">
        <f t="shared" ca="1" si="8"/>
        <v>0</v>
      </c>
      <c r="AR15" s="147">
        <f t="shared" ca="1" si="8"/>
        <v>0</v>
      </c>
      <c r="AS15" s="147">
        <f t="shared" ca="1" si="8"/>
        <v>0</v>
      </c>
      <c r="AT15" s="147">
        <f t="shared" ca="1" si="8"/>
        <v>0</v>
      </c>
      <c r="AU15" s="147">
        <f t="shared" ca="1" si="8"/>
        <v>0</v>
      </c>
      <c r="AV15" s="147">
        <f t="shared" ref="AV15:BC46" ca="1" si="9">IF($C15=AV$6,INDIRECT(AV$5&amp;$W15),0)</f>
        <v>0</v>
      </c>
      <c r="AW15" s="147">
        <f t="shared" ca="1" si="9"/>
        <v>0</v>
      </c>
      <c r="AX15" s="147">
        <f t="shared" ca="1" si="9"/>
        <v>0</v>
      </c>
      <c r="AY15" s="147">
        <f t="shared" ca="1" si="9"/>
        <v>0</v>
      </c>
      <c r="AZ15" s="147">
        <f t="shared" ca="1" si="9"/>
        <v>0</v>
      </c>
      <c r="BA15" s="147">
        <f t="shared" ca="1" si="9"/>
        <v>0</v>
      </c>
      <c r="BB15" s="147">
        <f t="shared" ca="1" si="9"/>
        <v>0</v>
      </c>
      <c r="BC15" s="147">
        <f t="shared" ca="1" si="9"/>
        <v>0</v>
      </c>
    </row>
    <row r="16" spans="1:55" s="147" customFormat="1" ht="19.899999999999999" customHeight="1" thickBot="1">
      <c r="A16" s="796"/>
      <c r="B16" s="797"/>
      <c r="C16" s="152" t="s">
        <v>255</v>
      </c>
      <c r="D16" s="153" t="s">
        <v>93</v>
      </c>
      <c r="E16" s="603"/>
      <c r="F16" s="603"/>
      <c r="G16" s="604">
        <f t="shared" si="1"/>
        <v>0</v>
      </c>
      <c r="H16" s="605"/>
      <c r="I16" s="606"/>
      <c r="J16" s="604">
        <f t="shared" si="2"/>
        <v>0</v>
      </c>
      <c r="K16" s="607">
        <f t="shared" si="3"/>
        <v>0</v>
      </c>
      <c r="L16" s="792"/>
      <c r="M16" s="603"/>
      <c r="N16" s="603"/>
      <c r="O16" s="603"/>
      <c r="P16" s="604">
        <f t="shared" si="4"/>
        <v>0</v>
      </c>
      <c r="Q16" s="605"/>
      <c r="R16" s="606"/>
      <c r="S16" s="606"/>
      <c r="T16" s="608">
        <f t="shared" si="5"/>
        <v>0</v>
      </c>
      <c r="U16" s="609">
        <f t="shared" si="6"/>
        <v>0</v>
      </c>
      <c r="V16" s="794"/>
      <c r="W16" s="147">
        <v>16</v>
      </c>
      <c r="X16" s="147">
        <f t="shared" ca="1" si="7"/>
        <v>0</v>
      </c>
      <c r="Y16" s="147">
        <f t="shared" ca="1" si="7"/>
        <v>0</v>
      </c>
      <c r="Z16" s="147">
        <f t="shared" ca="1" si="7"/>
        <v>0</v>
      </c>
      <c r="AA16" s="147">
        <f t="shared" ca="1" si="7"/>
        <v>0</v>
      </c>
      <c r="AB16" s="147">
        <f t="shared" ca="1" si="7"/>
        <v>0</v>
      </c>
      <c r="AC16" s="147">
        <f t="shared" ca="1" si="7"/>
        <v>0</v>
      </c>
      <c r="AD16" s="147">
        <f t="shared" ca="1" si="7"/>
        <v>0</v>
      </c>
      <c r="AE16" s="147">
        <f t="shared" ca="1" si="7"/>
        <v>0</v>
      </c>
      <c r="AF16" s="147">
        <f t="shared" ca="1" si="7"/>
        <v>0</v>
      </c>
      <c r="AG16" s="147">
        <f t="shared" ca="1" si="7"/>
        <v>0</v>
      </c>
      <c r="AH16" s="147">
        <f t="shared" ca="1" si="7"/>
        <v>0</v>
      </c>
      <c r="AI16" s="147">
        <f t="shared" ca="1" si="7"/>
        <v>0</v>
      </c>
      <c r="AJ16" s="147">
        <f t="shared" ca="1" si="7"/>
        <v>0</v>
      </c>
      <c r="AK16" s="147">
        <f t="shared" ca="1" si="7"/>
        <v>0</v>
      </c>
      <c r="AL16" s="147">
        <f t="shared" ca="1" si="7"/>
        <v>0</v>
      </c>
      <c r="AM16" s="147">
        <f t="shared" ca="1" si="7"/>
        <v>0</v>
      </c>
      <c r="AN16" s="147">
        <f t="shared" ca="1" si="8"/>
        <v>0</v>
      </c>
      <c r="AO16" s="147">
        <f t="shared" ca="1" si="8"/>
        <v>0</v>
      </c>
      <c r="AP16" s="147">
        <f t="shared" ca="1" si="8"/>
        <v>0</v>
      </c>
      <c r="AQ16" s="147">
        <f t="shared" ca="1" si="8"/>
        <v>0</v>
      </c>
      <c r="AR16" s="147">
        <f t="shared" ca="1" si="8"/>
        <v>0</v>
      </c>
      <c r="AS16" s="147">
        <f t="shared" ca="1" si="8"/>
        <v>0</v>
      </c>
      <c r="AT16" s="147">
        <f t="shared" ca="1" si="8"/>
        <v>0</v>
      </c>
      <c r="AU16" s="147">
        <f t="shared" ca="1" si="8"/>
        <v>0</v>
      </c>
      <c r="AV16" s="147">
        <f t="shared" ca="1" si="9"/>
        <v>0</v>
      </c>
      <c r="AW16" s="147">
        <f t="shared" ca="1" si="9"/>
        <v>0</v>
      </c>
      <c r="AX16" s="147">
        <f t="shared" ca="1" si="9"/>
        <v>0</v>
      </c>
      <c r="AY16" s="147">
        <f t="shared" ca="1" si="9"/>
        <v>0</v>
      </c>
      <c r="AZ16" s="147">
        <f t="shared" ca="1" si="9"/>
        <v>0</v>
      </c>
      <c r="BA16" s="147">
        <f t="shared" ca="1" si="9"/>
        <v>0</v>
      </c>
      <c r="BB16" s="147">
        <f t="shared" ca="1" si="9"/>
        <v>0</v>
      </c>
      <c r="BC16" s="147">
        <f t="shared" ca="1" si="9"/>
        <v>0</v>
      </c>
    </row>
    <row r="17" spans="1:55" s="147" customFormat="1" ht="19.899999999999999" customHeight="1" thickTop="1">
      <c r="A17" s="795">
        <v>7</v>
      </c>
      <c r="B17" s="797" t="s">
        <v>433</v>
      </c>
      <c r="C17" s="150" t="s">
        <v>90</v>
      </c>
      <c r="D17" s="151" t="s">
        <v>91</v>
      </c>
      <c r="E17" s="589"/>
      <c r="F17" s="589"/>
      <c r="G17" s="590">
        <f t="shared" si="1"/>
        <v>0</v>
      </c>
      <c r="H17" s="591"/>
      <c r="I17" s="592"/>
      <c r="J17" s="590">
        <f t="shared" si="2"/>
        <v>0</v>
      </c>
      <c r="K17" s="593">
        <f t="shared" si="3"/>
        <v>0</v>
      </c>
      <c r="L17" s="791" t="s">
        <v>92</v>
      </c>
      <c r="M17" s="589"/>
      <c r="N17" s="589"/>
      <c r="O17" s="589"/>
      <c r="P17" s="590">
        <f t="shared" si="4"/>
        <v>0</v>
      </c>
      <c r="Q17" s="591"/>
      <c r="R17" s="592"/>
      <c r="S17" s="592"/>
      <c r="T17" s="594">
        <f t="shared" si="5"/>
        <v>0</v>
      </c>
      <c r="U17" s="595">
        <f t="shared" si="6"/>
        <v>0</v>
      </c>
      <c r="V17" s="793">
        <f>SUM(U17:U18)</f>
        <v>0</v>
      </c>
      <c r="W17" s="147">
        <v>17</v>
      </c>
      <c r="X17" s="147">
        <f t="shared" ca="1" si="7"/>
        <v>0</v>
      </c>
      <c r="Y17" s="147">
        <f t="shared" ca="1" si="7"/>
        <v>0</v>
      </c>
      <c r="Z17" s="147">
        <f t="shared" ca="1" si="7"/>
        <v>0</v>
      </c>
      <c r="AA17" s="147">
        <f t="shared" ca="1" si="7"/>
        <v>0</v>
      </c>
      <c r="AB17" s="147">
        <f t="shared" ca="1" si="7"/>
        <v>0</v>
      </c>
      <c r="AC17" s="147">
        <f t="shared" ca="1" si="7"/>
        <v>0</v>
      </c>
      <c r="AD17" s="147">
        <f t="shared" ca="1" si="7"/>
        <v>0</v>
      </c>
      <c r="AE17" s="147">
        <f t="shared" ca="1" si="7"/>
        <v>0</v>
      </c>
      <c r="AF17" s="147">
        <f t="shared" ca="1" si="7"/>
        <v>0</v>
      </c>
      <c r="AG17" s="147">
        <f t="shared" ca="1" si="7"/>
        <v>0</v>
      </c>
      <c r="AH17" s="147">
        <f t="shared" ca="1" si="7"/>
        <v>0</v>
      </c>
      <c r="AI17" s="147">
        <f t="shared" ca="1" si="7"/>
        <v>0</v>
      </c>
      <c r="AJ17" s="147">
        <f t="shared" ca="1" si="7"/>
        <v>0</v>
      </c>
      <c r="AK17" s="147">
        <f t="shared" ca="1" si="7"/>
        <v>0</v>
      </c>
      <c r="AL17" s="147">
        <f t="shared" ca="1" si="7"/>
        <v>0</v>
      </c>
      <c r="AM17" s="147">
        <f t="shared" ca="1" si="7"/>
        <v>0</v>
      </c>
      <c r="AN17" s="147">
        <f t="shared" ca="1" si="8"/>
        <v>0</v>
      </c>
      <c r="AO17" s="147">
        <f t="shared" ca="1" si="8"/>
        <v>0</v>
      </c>
      <c r="AP17" s="147">
        <f t="shared" ca="1" si="8"/>
        <v>0</v>
      </c>
      <c r="AQ17" s="147">
        <f t="shared" ca="1" si="8"/>
        <v>0</v>
      </c>
      <c r="AR17" s="147">
        <f t="shared" ca="1" si="8"/>
        <v>0</v>
      </c>
      <c r="AS17" s="147">
        <f t="shared" ca="1" si="8"/>
        <v>0</v>
      </c>
      <c r="AT17" s="147">
        <f t="shared" ca="1" si="8"/>
        <v>0</v>
      </c>
      <c r="AU17" s="147">
        <f t="shared" ca="1" si="8"/>
        <v>0</v>
      </c>
      <c r="AV17" s="147">
        <f t="shared" ca="1" si="9"/>
        <v>0</v>
      </c>
      <c r="AW17" s="147">
        <f t="shared" ca="1" si="9"/>
        <v>0</v>
      </c>
      <c r="AX17" s="147">
        <f t="shared" ca="1" si="9"/>
        <v>0</v>
      </c>
      <c r="AY17" s="147">
        <f t="shared" ca="1" si="9"/>
        <v>0</v>
      </c>
      <c r="AZ17" s="147">
        <f t="shared" ca="1" si="9"/>
        <v>0</v>
      </c>
      <c r="BA17" s="147">
        <f t="shared" ca="1" si="9"/>
        <v>0</v>
      </c>
      <c r="BB17" s="147">
        <f t="shared" ca="1" si="9"/>
        <v>0</v>
      </c>
      <c r="BC17" s="147">
        <f t="shared" ca="1" si="9"/>
        <v>0</v>
      </c>
    </row>
    <row r="18" spans="1:55" s="147" customFormat="1" ht="19.899999999999999" customHeight="1" thickBot="1">
      <c r="A18" s="796"/>
      <c r="B18" s="797"/>
      <c r="C18" s="152" t="s">
        <v>255</v>
      </c>
      <c r="D18" s="153" t="s">
        <v>93</v>
      </c>
      <c r="E18" s="603"/>
      <c r="F18" s="603"/>
      <c r="G18" s="604">
        <f t="shared" si="1"/>
        <v>0</v>
      </c>
      <c r="H18" s="605"/>
      <c r="I18" s="606"/>
      <c r="J18" s="604">
        <f t="shared" si="2"/>
        <v>0</v>
      </c>
      <c r="K18" s="607">
        <f t="shared" si="3"/>
        <v>0</v>
      </c>
      <c r="L18" s="792"/>
      <c r="M18" s="603"/>
      <c r="N18" s="603"/>
      <c r="O18" s="603"/>
      <c r="P18" s="604">
        <f t="shared" si="4"/>
        <v>0</v>
      </c>
      <c r="Q18" s="605"/>
      <c r="R18" s="606"/>
      <c r="S18" s="606"/>
      <c r="T18" s="608">
        <f t="shared" si="5"/>
        <v>0</v>
      </c>
      <c r="U18" s="609">
        <f t="shared" si="6"/>
        <v>0</v>
      </c>
      <c r="V18" s="794"/>
      <c r="W18" s="132">
        <v>18</v>
      </c>
      <c r="X18" s="147">
        <f t="shared" ca="1" si="7"/>
        <v>0</v>
      </c>
      <c r="Y18" s="147">
        <f t="shared" ca="1" si="7"/>
        <v>0</v>
      </c>
      <c r="Z18" s="147">
        <f t="shared" ca="1" si="7"/>
        <v>0</v>
      </c>
      <c r="AA18" s="147">
        <f t="shared" ca="1" si="7"/>
        <v>0</v>
      </c>
      <c r="AB18" s="147">
        <f t="shared" ca="1" si="7"/>
        <v>0</v>
      </c>
      <c r="AC18" s="147">
        <f t="shared" ca="1" si="7"/>
        <v>0</v>
      </c>
      <c r="AD18" s="147">
        <f t="shared" ca="1" si="7"/>
        <v>0</v>
      </c>
      <c r="AE18" s="147">
        <f t="shared" ca="1" si="7"/>
        <v>0</v>
      </c>
      <c r="AF18" s="147">
        <f t="shared" ca="1" si="7"/>
        <v>0</v>
      </c>
      <c r="AG18" s="147">
        <f t="shared" ca="1" si="7"/>
        <v>0</v>
      </c>
      <c r="AH18" s="147">
        <f t="shared" ca="1" si="7"/>
        <v>0</v>
      </c>
      <c r="AI18" s="147">
        <f t="shared" ca="1" si="7"/>
        <v>0</v>
      </c>
      <c r="AJ18" s="147">
        <f t="shared" ca="1" si="7"/>
        <v>0</v>
      </c>
      <c r="AK18" s="147">
        <f t="shared" ca="1" si="7"/>
        <v>0</v>
      </c>
      <c r="AL18" s="147">
        <f t="shared" ca="1" si="7"/>
        <v>0</v>
      </c>
      <c r="AM18" s="147">
        <f t="shared" ca="1" si="7"/>
        <v>0</v>
      </c>
      <c r="AN18" s="147">
        <f t="shared" ca="1" si="8"/>
        <v>0</v>
      </c>
      <c r="AO18" s="147">
        <f t="shared" ca="1" si="8"/>
        <v>0</v>
      </c>
      <c r="AP18" s="147">
        <f t="shared" ca="1" si="8"/>
        <v>0</v>
      </c>
      <c r="AQ18" s="147">
        <f t="shared" ca="1" si="8"/>
        <v>0</v>
      </c>
      <c r="AR18" s="147">
        <f t="shared" ca="1" si="8"/>
        <v>0</v>
      </c>
      <c r="AS18" s="147">
        <f t="shared" ca="1" si="8"/>
        <v>0</v>
      </c>
      <c r="AT18" s="147">
        <f t="shared" ca="1" si="8"/>
        <v>0</v>
      </c>
      <c r="AU18" s="147">
        <f t="shared" ca="1" si="8"/>
        <v>0</v>
      </c>
      <c r="AV18" s="147">
        <f t="shared" ca="1" si="9"/>
        <v>0</v>
      </c>
      <c r="AW18" s="147">
        <f t="shared" ca="1" si="9"/>
        <v>0</v>
      </c>
      <c r="AX18" s="147">
        <f t="shared" ca="1" si="9"/>
        <v>0</v>
      </c>
      <c r="AY18" s="147">
        <f t="shared" ca="1" si="9"/>
        <v>0</v>
      </c>
      <c r="AZ18" s="147">
        <f t="shared" ca="1" si="9"/>
        <v>0</v>
      </c>
      <c r="BA18" s="147">
        <f t="shared" ca="1" si="9"/>
        <v>0</v>
      </c>
      <c r="BB18" s="147">
        <f t="shared" ca="1" si="9"/>
        <v>0</v>
      </c>
      <c r="BC18" s="147">
        <f t="shared" ca="1" si="9"/>
        <v>0</v>
      </c>
    </row>
    <row r="19" spans="1:55" s="147" customFormat="1" ht="19.899999999999999" customHeight="1" thickTop="1">
      <c r="A19" s="795">
        <v>8</v>
      </c>
      <c r="B19" s="797" t="s">
        <v>434</v>
      </c>
      <c r="C19" s="150" t="s">
        <v>90</v>
      </c>
      <c r="D19" s="151" t="s">
        <v>91</v>
      </c>
      <c r="E19" s="589"/>
      <c r="F19" s="589"/>
      <c r="G19" s="590">
        <f t="shared" si="1"/>
        <v>0</v>
      </c>
      <c r="H19" s="591"/>
      <c r="I19" s="592"/>
      <c r="J19" s="590">
        <f t="shared" si="2"/>
        <v>0</v>
      </c>
      <c r="K19" s="593">
        <f t="shared" si="3"/>
        <v>0</v>
      </c>
      <c r="L19" s="791" t="s">
        <v>92</v>
      </c>
      <c r="M19" s="589"/>
      <c r="N19" s="589"/>
      <c r="O19" s="589"/>
      <c r="P19" s="590">
        <f t="shared" si="4"/>
        <v>0</v>
      </c>
      <c r="Q19" s="591"/>
      <c r="R19" s="592"/>
      <c r="S19" s="592"/>
      <c r="T19" s="594">
        <f t="shared" si="5"/>
        <v>0</v>
      </c>
      <c r="U19" s="595">
        <f t="shared" si="6"/>
        <v>0</v>
      </c>
      <c r="V19" s="793">
        <f>SUM(U19:U20)</f>
        <v>0</v>
      </c>
      <c r="W19" s="147">
        <v>19</v>
      </c>
      <c r="X19" s="147">
        <f t="shared" ca="1" si="7"/>
        <v>0</v>
      </c>
      <c r="Y19" s="147">
        <f t="shared" ca="1" si="7"/>
        <v>0</v>
      </c>
      <c r="Z19" s="147">
        <f t="shared" ca="1" si="7"/>
        <v>0</v>
      </c>
      <c r="AA19" s="147">
        <f t="shared" ca="1" si="7"/>
        <v>0</v>
      </c>
      <c r="AB19" s="147">
        <f t="shared" ca="1" si="7"/>
        <v>0</v>
      </c>
      <c r="AC19" s="147">
        <f t="shared" ca="1" si="7"/>
        <v>0</v>
      </c>
      <c r="AD19" s="147">
        <f t="shared" ca="1" si="7"/>
        <v>0</v>
      </c>
      <c r="AE19" s="147">
        <f t="shared" ca="1" si="7"/>
        <v>0</v>
      </c>
      <c r="AF19" s="147">
        <f t="shared" ca="1" si="7"/>
        <v>0</v>
      </c>
      <c r="AG19" s="147">
        <f t="shared" ca="1" si="7"/>
        <v>0</v>
      </c>
      <c r="AH19" s="147">
        <f t="shared" ca="1" si="7"/>
        <v>0</v>
      </c>
      <c r="AI19" s="147">
        <f t="shared" ca="1" si="7"/>
        <v>0</v>
      </c>
      <c r="AJ19" s="147">
        <f t="shared" ca="1" si="7"/>
        <v>0</v>
      </c>
      <c r="AK19" s="147">
        <f t="shared" ca="1" si="7"/>
        <v>0</v>
      </c>
      <c r="AL19" s="147">
        <f t="shared" ca="1" si="7"/>
        <v>0</v>
      </c>
      <c r="AM19" s="147">
        <f t="shared" ca="1" si="7"/>
        <v>0</v>
      </c>
      <c r="AN19" s="147">
        <f t="shared" ca="1" si="8"/>
        <v>0</v>
      </c>
      <c r="AO19" s="147">
        <f t="shared" ca="1" si="8"/>
        <v>0</v>
      </c>
      <c r="AP19" s="147">
        <f t="shared" ca="1" si="8"/>
        <v>0</v>
      </c>
      <c r="AQ19" s="147">
        <f t="shared" ca="1" si="8"/>
        <v>0</v>
      </c>
      <c r="AR19" s="147">
        <f t="shared" ca="1" si="8"/>
        <v>0</v>
      </c>
      <c r="AS19" s="147">
        <f t="shared" ca="1" si="8"/>
        <v>0</v>
      </c>
      <c r="AT19" s="147">
        <f t="shared" ca="1" si="8"/>
        <v>0</v>
      </c>
      <c r="AU19" s="147">
        <f t="shared" ca="1" si="8"/>
        <v>0</v>
      </c>
      <c r="AV19" s="147">
        <f t="shared" ca="1" si="9"/>
        <v>0</v>
      </c>
      <c r="AW19" s="147">
        <f t="shared" ca="1" si="9"/>
        <v>0</v>
      </c>
      <c r="AX19" s="147">
        <f t="shared" ca="1" si="9"/>
        <v>0</v>
      </c>
      <c r="AY19" s="147">
        <f t="shared" ca="1" si="9"/>
        <v>0</v>
      </c>
      <c r="AZ19" s="147">
        <f t="shared" ca="1" si="9"/>
        <v>0</v>
      </c>
      <c r="BA19" s="147">
        <f t="shared" ca="1" si="9"/>
        <v>0</v>
      </c>
      <c r="BB19" s="147">
        <f t="shared" ca="1" si="9"/>
        <v>0</v>
      </c>
      <c r="BC19" s="147">
        <f t="shared" ca="1" si="9"/>
        <v>0</v>
      </c>
    </row>
    <row r="20" spans="1:55" s="147" customFormat="1" ht="19.899999999999999" customHeight="1" thickBot="1">
      <c r="A20" s="796"/>
      <c r="B20" s="797"/>
      <c r="C20" s="152" t="s">
        <v>255</v>
      </c>
      <c r="D20" s="153" t="s">
        <v>93</v>
      </c>
      <c r="E20" s="603"/>
      <c r="F20" s="603"/>
      <c r="G20" s="604">
        <f t="shared" si="1"/>
        <v>0</v>
      </c>
      <c r="H20" s="605"/>
      <c r="I20" s="606"/>
      <c r="J20" s="604">
        <f t="shared" si="2"/>
        <v>0</v>
      </c>
      <c r="K20" s="607">
        <f t="shared" si="3"/>
        <v>0</v>
      </c>
      <c r="L20" s="792"/>
      <c r="M20" s="603"/>
      <c r="N20" s="603"/>
      <c r="O20" s="603"/>
      <c r="P20" s="604">
        <f t="shared" si="4"/>
        <v>0</v>
      </c>
      <c r="Q20" s="605"/>
      <c r="R20" s="606"/>
      <c r="S20" s="606"/>
      <c r="T20" s="608">
        <f t="shared" si="5"/>
        <v>0</v>
      </c>
      <c r="U20" s="609">
        <f t="shared" si="6"/>
        <v>0</v>
      </c>
      <c r="V20" s="794"/>
      <c r="W20" s="147">
        <v>20</v>
      </c>
      <c r="X20" s="147">
        <f t="shared" ca="1" si="7"/>
        <v>0</v>
      </c>
      <c r="Y20" s="147">
        <f t="shared" ca="1" si="7"/>
        <v>0</v>
      </c>
      <c r="Z20" s="147">
        <f t="shared" ca="1" si="7"/>
        <v>0</v>
      </c>
      <c r="AA20" s="147">
        <f t="shared" ca="1" si="7"/>
        <v>0</v>
      </c>
      <c r="AB20" s="147">
        <f t="shared" ca="1" si="7"/>
        <v>0</v>
      </c>
      <c r="AC20" s="147">
        <f t="shared" ca="1" si="7"/>
        <v>0</v>
      </c>
      <c r="AD20" s="147">
        <f t="shared" ca="1" si="7"/>
        <v>0</v>
      </c>
      <c r="AE20" s="147">
        <f t="shared" ca="1" si="7"/>
        <v>0</v>
      </c>
      <c r="AF20" s="147">
        <f t="shared" ca="1" si="7"/>
        <v>0</v>
      </c>
      <c r="AG20" s="147">
        <f t="shared" ca="1" si="7"/>
        <v>0</v>
      </c>
      <c r="AH20" s="147">
        <f t="shared" ca="1" si="7"/>
        <v>0</v>
      </c>
      <c r="AI20" s="147">
        <f t="shared" ca="1" si="7"/>
        <v>0</v>
      </c>
      <c r="AJ20" s="147">
        <f t="shared" ca="1" si="7"/>
        <v>0</v>
      </c>
      <c r="AK20" s="147">
        <f t="shared" ca="1" si="7"/>
        <v>0</v>
      </c>
      <c r="AL20" s="147">
        <f t="shared" ca="1" si="7"/>
        <v>0</v>
      </c>
      <c r="AM20" s="147">
        <f t="shared" ca="1" si="7"/>
        <v>0</v>
      </c>
      <c r="AN20" s="147">
        <f t="shared" ca="1" si="8"/>
        <v>0</v>
      </c>
      <c r="AO20" s="147">
        <f t="shared" ca="1" si="8"/>
        <v>0</v>
      </c>
      <c r="AP20" s="147">
        <f t="shared" ca="1" si="8"/>
        <v>0</v>
      </c>
      <c r="AQ20" s="147">
        <f t="shared" ca="1" si="8"/>
        <v>0</v>
      </c>
      <c r="AR20" s="147">
        <f t="shared" ca="1" si="8"/>
        <v>0</v>
      </c>
      <c r="AS20" s="147">
        <f t="shared" ca="1" si="8"/>
        <v>0</v>
      </c>
      <c r="AT20" s="147">
        <f t="shared" ca="1" si="8"/>
        <v>0</v>
      </c>
      <c r="AU20" s="147">
        <f t="shared" ca="1" si="8"/>
        <v>0</v>
      </c>
      <c r="AV20" s="147">
        <f t="shared" ca="1" si="9"/>
        <v>0</v>
      </c>
      <c r="AW20" s="147">
        <f t="shared" ca="1" si="9"/>
        <v>0</v>
      </c>
      <c r="AX20" s="147">
        <f t="shared" ca="1" si="9"/>
        <v>0</v>
      </c>
      <c r="AY20" s="147">
        <f t="shared" ca="1" si="9"/>
        <v>0</v>
      </c>
      <c r="AZ20" s="147">
        <f t="shared" ca="1" si="9"/>
        <v>0</v>
      </c>
      <c r="BA20" s="147">
        <f t="shared" ca="1" si="9"/>
        <v>0</v>
      </c>
      <c r="BB20" s="147">
        <f t="shared" ca="1" si="9"/>
        <v>0</v>
      </c>
      <c r="BC20" s="147">
        <f t="shared" ca="1" si="9"/>
        <v>0</v>
      </c>
    </row>
    <row r="21" spans="1:55" s="147" customFormat="1" ht="19.899999999999999" customHeight="1" thickTop="1">
      <c r="A21" s="795">
        <v>9</v>
      </c>
      <c r="B21" s="797" t="s">
        <v>435</v>
      </c>
      <c r="C21" s="150" t="s">
        <v>90</v>
      </c>
      <c r="D21" s="151" t="s">
        <v>91</v>
      </c>
      <c r="E21" s="589"/>
      <c r="F21" s="589"/>
      <c r="G21" s="590">
        <f t="shared" si="1"/>
        <v>0</v>
      </c>
      <c r="H21" s="591"/>
      <c r="I21" s="592"/>
      <c r="J21" s="590">
        <f t="shared" si="2"/>
        <v>0</v>
      </c>
      <c r="K21" s="593">
        <f t="shared" si="3"/>
        <v>0</v>
      </c>
      <c r="L21" s="791" t="s">
        <v>92</v>
      </c>
      <c r="M21" s="589"/>
      <c r="N21" s="589"/>
      <c r="O21" s="589"/>
      <c r="P21" s="590">
        <f t="shared" si="4"/>
        <v>0</v>
      </c>
      <c r="Q21" s="591"/>
      <c r="R21" s="592"/>
      <c r="S21" s="592"/>
      <c r="T21" s="594">
        <f t="shared" si="5"/>
        <v>0</v>
      </c>
      <c r="U21" s="595">
        <f t="shared" si="6"/>
        <v>0</v>
      </c>
      <c r="V21" s="793">
        <f>SUM(U21:U22)</f>
        <v>0</v>
      </c>
      <c r="W21" s="147">
        <v>21</v>
      </c>
      <c r="X21" s="147">
        <f t="shared" ca="1" si="7"/>
        <v>0</v>
      </c>
      <c r="Y21" s="147">
        <f t="shared" ca="1" si="7"/>
        <v>0</v>
      </c>
      <c r="Z21" s="147">
        <f t="shared" ca="1" si="7"/>
        <v>0</v>
      </c>
      <c r="AA21" s="147">
        <f t="shared" ca="1" si="7"/>
        <v>0</v>
      </c>
      <c r="AB21" s="147">
        <f t="shared" ca="1" si="7"/>
        <v>0</v>
      </c>
      <c r="AC21" s="147">
        <f t="shared" ca="1" si="7"/>
        <v>0</v>
      </c>
      <c r="AD21" s="147">
        <f t="shared" ca="1" si="7"/>
        <v>0</v>
      </c>
      <c r="AE21" s="147">
        <f t="shared" ca="1" si="7"/>
        <v>0</v>
      </c>
      <c r="AF21" s="147">
        <f t="shared" ca="1" si="7"/>
        <v>0</v>
      </c>
      <c r="AG21" s="147">
        <f t="shared" ca="1" si="7"/>
        <v>0</v>
      </c>
      <c r="AH21" s="147">
        <f t="shared" ca="1" si="7"/>
        <v>0</v>
      </c>
      <c r="AI21" s="147">
        <f t="shared" ca="1" si="7"/>
        <v>0</v>
      </c>
      <c r="AJ21" s="147">
        <f t="shared" ca="1" si="7"/>
        <v>0</v>
      </c>
      <c r="AK21" s="147">
        <f t="shared" ca="1" si="7"/>
        <v>0</v>
      </c>
      <c r="AL21" s="147">
        <f t="shared" ca="1" si="7"/>
        <v>0</v>
      </c>
      <c r="AM21" s="147">
        <f t="shared" ca="1" si="7"/>
        <v>0</v>
      </c>
      <c r="AN21" s="147">
        <f t="shared" ca="1" si="8"/>
        <v>0</v>
      </c>
      <c r="AO21" s="147">
        <f t="shared" ca="1" si="8"/>
        <v>0</v>
      </c>
      <c r="AP21" s="147">
        <f t="shared" ca="1" si="8"/>
        <v>0</v>
      </c>
      <c r="AQ21" s="147">
        <f t="shared" ca="1" si="8"/>
        <v>0</v>
      </c>
      <c r="AR21" s="147">
        <f t="shared" ca="1" si="8"/>
        <v>0</v>
      </c>
      <c r="AS21" s="147">
        <f t="shared" ca="1" si="8"/>
        <v>0</v>
      </c>
      <c r="AT21" s="147">
        <f t="shared" ca="1" si="8"/>
        <v>0</v>
      </c>
      <c r="AU21" s="147">
        <f t="shared" ca="1" si="8"/>
        <v>0</v>
      </c>
      <c r="AV21" s="147">
        <f t="shared" ca="1" si="9"/>
        <v>0</v>
      </c>
      <c r="AW21" s="147">
        <f t="shared" ca="1" si="9"/>
        <v>0</v>
      </c>
      <c r="AX21" s="147">
        <f t="shared" ca="1" si="9"/>
        <v>0</v>
      </c>
      <c r="AY21" s="147">
        <f t="shared" ca="1" si="9"/>
        <v>0</v>
      </c>
      <c r="AZ21" s="147">
        <f t="shared" ca="1" si="9"/>
        <v>0</v>
      </c>
      <c r="BA21" s="147">
        <f t="shared" ca="1" si="9"/>
        <v>0</v>
      </c>
      <c r="BB21" s="147">
        <f t="shared" ca="1" si="9"/>
        <v>0</v>
      </c>
      <c r="BC21" s="147">
        <f t="shared" ca="1" si="9"/>
        <v>0</v>
      </c>
    </row>
    <row r="22" spans="1:55" s="147" customFormat="1" ht="19.899999999999999" customHeight="1" thickBot="1">
      <c r="A22" s="796"/>
      <c r="B22" s="797"/>
      <c r="C22" s="152" t="s">
        <v>255</v>
      </c>
      <c r="D22" s="153" t="s">
        <v>93</v>
      </c>
      <c r="E22" s="603"/>
      <c r="F22" s="603"/>
      <c r="G22" s="604">
        <f t="shared" si="1"/>
        <v>0</v>
      </c>
      <c r="H22" s="605"/>
      <c r="I22" s="606"/>
      <c r="J22" s="604">
        <f t="shared" si="2"/>
        <v>0</v>
      </c>
      <c r="K22" s="607">
        <f t="shared" si="3"/>
        <v>0</v>
      </c>
      <c r="L22" s="792"/>
      <c r="M22" s="603"/>
      <c r="N22" s="603"/>
      <c r="O22" s="603"/>
      <c r="P22" s="604">
        <f t="shared" si="4"/>
        <v>0</v>
      </c>
      <c r="Q22" s="605"/>
      <c r="R22" s="606"/>
      <c r="S22" s="606"/>
      <c r="T22" s="608">
        <f t="shared" si="5"/>
        <v>0</v>
      </c>
      <c r="U22" s="609">
        <f t="shared" si="6"/>
        <v>0</v>
      </c>
      <c r="V22" s="794"/>
      <c r="W22" s="147">
        <v>22</v>
      </c>
      <c r="X22" s="147">
        <f t="shared" ca="1" si="7"/>
        <v>0</v>
      </c>
      <c r="Y22" s="147">
        <f t="shared" ca="1" si="7"/>
        <v>0</v>
      </c>
      <c r="Z22" s="147">
        <f t="shared" ca="1" si="7"/>
        <v>0</v>
      </c>
      <c r="AA22" s="147">
        <f t="shared" ca="1" si="7"/>
        <v>0</v>
      </c>
      <c r="AB22" s="147">
        <f t="shared" ca="1" si="7"/>
        <v>0</v>
      </c>
      <c r="AC22" s="147">
        <f t="shared" ca="1" si="7"/>
        <v>0</v>
      </c>
      <c r="AD22" s="147">
        <f ca="1">IF($C22=AD$6,INDIRECT(AD$5&amp;$W22),0)</f>
        <v>0</v>
      </c>
      <c r="AE22" s="147">
        <f t="shared" ca="1" si="7"/>
        <v>0</v>
      </c>
      <c r="AF22" s="147">
        <f t="shared" ca="1" si="7"/>
        <v>0</v>
      </c>
      <c r="AG22" s="147">
        <f t="shared" ca="1" si="7"/>
        <v>0</v>
      </c>
      <c r="AH22" s="147">
        <f t="shared" ca="1" si="7"/>
        <v>0</v>
      </c>
      <c r="AI22" s="147">
        <f t="shared" ca="1" si="7"/>
        <v>0</v>
      </c>
      <c r="AJ22" s="147">
        <f t="shared" ca="1" si="7"/>
        <v>0</v>
      </c>
      <c r="AK22" s="147">
        <f t="shared" ca="1" si="7"/>
        <v>0</v>
      </c>
      <c r="AL22" s="147">
        <f t="shared" ca="1" si="7"/>
        <v>0</v>
      </c>
      <c r="AM22" s="147">
        <f t="shared" ca="1" si="7"/>
        <v>0</v>
      </c>
      <c r="AN22" s="147">
        <f t="shared" ca="1" si="8"/>
        <v>0</v>
      </c>
      <c r="AO22" s="147">
        <f t="shared" ca="1" si="8"/>
        <v>0</v>
      </c>
      <c r="AP22" s="147">
        <f t="shared" ca="1" si="8"/>
        <v>0</v>
      </c>
      <c r="AQ22" s="147">
        <f t="shared" ca="1" si="8"/>
        <v>0</v>
      </c>
      <c r="AR22" s="147">
        <f t="shared" ca="1" si="8"/>
        <v>0</v>
      </c>
      <c r="AS22" s="147">
        <f t="shared" ca="1" si="8"/>
        <v>0</v>
      </c>
      <c r="AT22" s="147">
        <f t="shared" ca="1" si="8"/>
        <v>0</v>
      </c>
      <c r="AU22" s="147">
        <f t="shared" ca="1" si="8"/>
        <v>0</v>
      </c>
      <c r="AV22" s="147">
        <f t="shared" ca="1" si="9"/>
        <v>0</v>
      </c>
      <c r="AW22" s="147">
        <f t="shared" ca="1" si="9"/>
        <v>0</v>
      </c>
      <c r="AX22" s="147">
        <f t="shared" ca="1" si="9"/>
        <v>0</v>
      </c>
      <c r="AY22" s="147">
        <f t="shared" ca="1" si="9"/>
        <v>0</v>
      </c>
      <c r="AZ22" s="147">
        <f t="shared" ca="1" si="9"/>
        <v>0</v>
      </c>
      <c r="BA22" s="147">
        <f t="shared" ca="1" si="9"/>
        <v>0</v>
      </c>
      <c r="BB22" s="147">
        <f t="shared" ca="1" si="9"/>
        <v>0</v>
      </c>
      <c r="BC22" s="147">
        <f t="shared" ca="1" si="9"/>
        <v>0</v>
      </c>
    </row>
    <row r="23" spans="1:55" s="147" customFormat="1" ht="19.899999999999999" customHeight="1" thickTop="1">
      <c r="A23" s="795">
        <v>10</v>
      </c>
      <c r="B23" s="797" t="s">
        <v>436</v>
      </c>
      <c r="C23" s="150" t="s">
        <v>90</v>
      </c>
      <c r="D23" s="151" t="s">
        <v>91</v>
      </c>
      <c r="E23" s="589"/>
      <c r="F23" s="589"/>
      <c r="G23" s="590">
        <f t="shared" si="1"/>
        <v>0</v>
      </c>
      <c r="H23" s="591"/>
      <c r="I23" s="592"/>
      <c r="J23" s="590">
        <f t="shared" si="2"/>
        <v>0</v>
      </c>
      <c r="K23" s="593">
        <f t="shared" si="3"/>
        <v>0</v>
      </c>
      <c r="L23" s="791" t="s">
        <v>92</v>
      </c>
      <c r="M23" s="589"/>
      <c r="N23" s="589"/>
      <c r="O23" s="589"/>
      <c r="P23" s="590">
        <f t="shared" si="4"/>
        <v>0</v>
      </c>
      <c r="Q23" s="591"/>
      <c r="R23" s="592"/>
      <c r="S23" s="592"/>
      <c r="T23" s="594">
        <f t="shared" si="5"/>
        <v>0</v>
      </c>
      <c r="U23" s="595">
        <f t="shared" si="6"/>
        <v>0</v>
      </c>
      <c r="V23" s="793">
        <f>SUM(U23:U24)</f>
        <v>0</v>
      </c>
      <c r="W23" s="147">
        <v>23</v>
      </c>
      <c r="X23" s="147">
        <f t="shared" ca="1" si="7"/>
        <v>0</v>
      </c>
      <c r="Y23" s="147">
        <f t="shared" ca="1" si="7"/>
        <v>0</v>
      </c>
      <c r="Z23" s="147">
        <f t="shared" ca="1" si="7"/>
        <v>0</v>
      </c>
      <c r="AA23" s="147">
        <f t="shared" ca="1" si="7"/>
        <v>0</v>
      </c>
      <c r="AB23" s="147">
        <f t="shared" ca="1" si="7"/>
        <v>0</v>
      </c>
      <c r="AC23" s="147">
        <f t="shared" ca="1" si="7"/>
        <v>0</v>
      </c>
      <c r="AD23" s="147">
        <f t="shared" ca="1" si="7"/>
        <v>0</v>
      </c>
      <c r="AE23" s="147">
        <f t="shared" ca="1" si="7"/>
        <v>0</v>
      </c>
      <c r="AF23" s="147">
        <f t="shared" ca="1" si="7"/>
        <v>0</v>
      </c>
      <c r="AG23" s="147">
        <f t="shared" ca="1" si="7"/>
        <v>0</v>
      </c>
      <c r="AH23" s="147">
        <f t="shared" ca="1" si="7"/>
        <v>0</v>
      </c>
      <c r="AI23" s="147">
        <f t="shared" ca="1" si="7"/>
        <v>0</v>
      </c>
      <c r="AJ23" s="147">
        <f t="shared" ca="1" si="7"/>
        <v>0</v>
      </c>
      <c r="AK23" s="147">
        <f t="shared" ca="1" si="7"/>
        <v>0</v>
      </c>
      <c r="AL23" s="147">
        <f t="shared" ca="1" si="7"/>
        <v>0</v>
      </c>
      <c r="AM23" s="147">
        <f t="shared" ca="1" si="7"/>
        <v>0</v>
      </c>
      <c r="AN23" s="147">
        <f t="shared" ca="1" si="8"/>
        <v>0</v>
      </c>
      <c r="AO23" s="147">
        <f t="shared" ca="1" si="8"/>
        <v>0</v>
      </c>
      <c r="AP23" s="147">
        <f t="shared" ca="1" si="8"/>
        <v>0</v>
      </c>
      <c r="AQ23" s="147">
        <f t="shared" ca="1" si="8"/>
        <v>0</v>
      </c>
      <c r="AR23" s="147">
        <f t="shared" ca="1" si="8"/>
        <v>0</v>
      </c>
      <c r="AS23" s="147">
        <f t="shared" ca="1" si="8"/>
        <v>0</v>
      </c>
      <c r="AT23" s="147">
        <f t="shared" ca="1" si="8"/>
        <v>0</v>
      </c>
      <c r="AU23" s="147">
        <f t="shared" ca="1" si="8"/>
        <v>0</v>
      </c>
      <c r="AV23" s="147">
        <f t="shared" ca="1" si="9"/>
        <v>0</v>
      </c>
      <c r="AW23" s="147">
        <f t="shared" ca="1" si="9"/>
        <v>0</v>
      </c>
      <c r="AX23" s="147">
        <f t="shared" ca="1" si="9"/>
        <v>0</v>
      </c>
      <c r="AY23" s="147">
        <f t="shared" ca="1" si="9"/>
        <v>0</v>
      </c>
      <c r="AZ23" s="147">
        <f t="shared" ca="1" si="9"/>
        <v>0</v>
      </c>
      <c r="BA23" s="147">
        <f t="shared" ca="1" si="9"/>
        <v>0</v>
      </c>
      <c r="BB23" s="147">
        <f t="shared" ca="1" si="9"/>
        <v>0</v>
      </c>
      <c r="BC23" s="147">
        <f t="shared" ca="1" si="9"/>
        <v>0</v>
      </c>
    </row>
    <row r="24" spans="1:55" s="147" customFormat="1" ht="19.899999999999999" customHeight="1" thickBot="1">
      <c r="A24" s="796"/>
      <c r="B24" s="797"/>
      <c r="C24" s="152" t="s">
        <v>255</v>
      </c>
      <c r="D24" s="153" t="s">
        <v>93</v>
      </c>
      <c r="E24" s="603"/>
      <c r="F24" s="603"/>
      <c r="G24" s="604">
        <f t="shared" si="1"/>
        <v>0</v>
      </c>
      <c r="H24" s="605"/>
      <c r="I24" s="606"/>
      <c r="J24" s="604">
        <f t="shared" si="2"/>
        <v>0</v>
      </c>
      <c r="K24" s="607">
        <f t="shared" si="3"/>
        <v>0</v>
      </c>
      <c r="L24" s="792"/>
      <c r="M24" s="603"/>
      <c r="N24" s="603"/>
      <c r="O24" s="603"/>
      <c r="P24" s="604">
        <f t="shared" si="4"/>
        <v>0</v>
      </c>
      <c r="Q24" s="605"/>
      <c r="R24" s="606"/>
      <c r="S24" s="606"/>
      <c r="T24" s="608">
        <f t="shared" si="5"/>
        <v>0</v>
      </c>
      <c r="U24" s="609">
        <f t="shared" si="6"/>
        <v>0</v>
      </c>
      <c r="V24" s="794"/>
      <c r="W24" s="147">
        <v>24</v>
      </c>
      <c r="X24" s="147">
        <f t="shared" ca="1" si="7"/>
        <v>0</v>
      </c>
      <c r="Y24" s="147">
        <f t="shared" ca="1" si="7"/>
        <v>0</v>
      </c>
      <c r="Z24" s="147">
        <f t="shared" ca="1" si="7"/>
        <v>0</v>
      </c>
      <c r="AA24" s="147">
        <f t="shared" ca="1" si="7"/>
        <v>0</v>
      </c>
      <c r="AB24" s="147">
        <f t="shared" ca="1" si="7"/>
        <v>0</v>
      </c>
      <c r="AC24" s="147">
        <f t="shared" ca="1" si="7"/>
        <v>0</v>
      </c>
      <c r="AD24" s="147">
        <f t="shared" ca="1" si="7"/>
        <v>0</v>
      </c>
      <c r="AE24" s="147">
        <f t="shared" ca="1" si="7"/>
        <v>0</v>
      </c>
      <c r="AF24" s="147">
        <f t="shared" ca="1" si="7"/>
        <v>0</v>
      </c>
      <c r="AG24" s="147">
        <f t="shared" ca="1" si="7"/>
        <v>0</v>
      </c>
      <c r="AH24" s="147">
        <f t="shared" ca="1" si="7"/>
        <v>0</v>
      </c>
      <c r="AI24" s="147">
        <f t="shared" ca="1" si="7"/>
        <v>0</v>
      </c>
      <c r="AJ24" s="147">
        <f t="shared" ca="1" si="7"/>
        <v>0</v>
      </c>
      <c r="AK24" s="147">
        <f t="shared" ca="1" si="7"/>
        <v>0</v>
      </c>
      <c r="AL24" s="147">
        <f t="shared" ca="1" si="7"/>
        <v>0</v>
      </c>
      <c r="AM24" s="147">
        <f t="shared" ca="1" si="7"/>
        <v>0</v>
      </c>
      <c r="AN24" s="147">
        <f t="shared" ca="1" si="8"/>
        <v>0</v>
      </c>
      <c r="AO24" s="147">
        <f t="shared" ca="1" si="8"/>
        <v>0</v>
      </c>
      <c r="AP24" s="147">
        <f t="shared" ca="1" si="8"/>
        <v>0</v>
      </c>
      <c r="AQ24" s="147">
        <f t="shared" ca="1" si="8"/>
        <v>0</v>
      </c>
      <c r="AR24" s="147">
        <f t="shared" ca="1" si="8"/>
        <v>0</v>
      </c>
      <c r="AS24" s="147">
        <f t="shared" ca="1" si="8"/>
        <v>0</v>
      </c>
      <c r="AT24" s="147">
        <f t="shared" ca="1" si="8"/>
        <v>0</v>
      </c>
      <c r="AU24" s="147">
        <f t="shared" ca="1" si="8"/>
        <v>0</v>
      </c>
      <c r="AV24" s="147">
        <f t="shared" ca="1" si="9"/>
        <v>0</v>
      </c>
      <c r="AW24" s="147">
        <f t="shared" ca="1" si="9"/>
        <v>0</v>
      </c>
      <c r="AX24" s="147">
        <f t="shared" ca="1" si="9"/>
        <v>0</v>
      </c>
      <c r="AY24" s="147">
        <f t="shared" ca="1" si="9"/>
        <v>0</v>
      </c>
      <c r="AZ24" s="147">
        <f t="shared" ca="1" si="9"/>
        <v>0</v>
      </c>
      <c r="BA24" s="147">
        <f t="shared" ca="1" si="9"/>
        <v>0</v>
      </c>
      <c r="BB24" s="147">
        <f t="shared" ca="1" si="9"/>
        <v>0</v>
      </c>
      <c r="BC24" s="147">
        <f t="shared" ca="1" si="9"/>
        <v>0</v>
      </c>
    </row>
    <row r="25" spans="1:55" s="147" customFormat="1" ht="19.899999999999999" customHeight="1" thickTop="1">
      <c r="A25" s="795">
        <v>11</v>
      </c>
      <c r="B25" s="797" t="s">
        <v>437</v>
      </c>
      <c r="C25" s="150" t="s">
        <v>90</v>
      </c>
      <c r="D25" s="151" t="s">
        <v>91</v>
      </c>
      <c r="E25" s="589"/>
      <c r="F25" s="589"/>
      <c r="G25" s="590">
        <f t="shared" si="1"/>
        <v>0</v>
      </c>
      <c r="H25" s="591"/>
      <c r="I25" s="592"/>
      <c r="J25" s="590">
        <f t="shared" si="2"/>
        <v>0</v>
      </c>
      <c r="K25" s="593">
        <f t="shared" si="3"/>
        <v>0</v>
      </c>
      <c r="L25" s="791" t="s">
        <v>92</v>
      </c>
      <c r="M25" s="589"/>
      <c r="N25" s="589"/>
      <c r="O25" s="589"/>
      <c r="P25" s="590">
        <f t="shared" si="4"/>
        <v>0</v>
      </c>
      <c r="Q25" s="591"/>
      <c r="R25" s="592"/>
      <c r="S25" s="592"/>
      <c r="T25" s="594">
        <f t="shared" si="5"/>
        <v>0</v>
      </c>
      <c r="U25" s="595">
        <f t="shared" si="6"/>
        <v>0</v>
      </c>
      <c r="V25" s="793">
        <f>SUM(U25:U26)</f>
        <v>0</v>
      </c>
      <c r="W25" s="147">
        <v>25</v>
      </c>
      <c r="X25" s="147">
        <f t="shared" ca="1" si="7"/>
        <v>0</v>
      </c>
      <c r="Y25" s="147">
        <f t="shared" ca="1" si="7"/>
        <v>0</v>
      </c>
      <c r="Z25" s="147">
        <f t="shared" ca="1" si="7"/>
        <v>0</v>
      </c>
      <c r="AA25" s="147">
        <f t="shared" ca="1" si="7"/>
        <v>0</v>
      </c>
      <c r="AB25" s="147">
        <f t="shared" ca="1" si="7"/>
        <v>0</v>
      </c>
      <c r="AC25" s="147">
        <f t="shared" ca="1" si="7"/>
        <v>0</v>
      </c>
      <c r="AD25" s="147">
        <f t="shared" ca="1" si="7"/>
        <v>0</v>
      </c>
      <c r="AE25" s="147">
        <f t="shared" ca="1" si="7"/>
        <v>0</v>
      </c>
      <c r="AF25" s="147">
        <f t="shared" ca="1" si="7"/>
        <v>0</v>
      </c>
      <c r="AG25" s="147">
        <f t="shared" ca="1" si="7"/>
        <v>0</v>
      </c>
      <c r="AH25" s="147">
        <f t="shared" ca="1" si="7"/>
        <v>0</v>
      </c>
      <c r="AI25" s="147">
        <f t="shared" ca="1" si="7"/>
        <v>0</v>
      </c>
      <c r="AJ25" s="147">
        <f t="shared" ca="1" si="7"/>
        <v>0</v>
      </c>
      <c r="AK25" s="147">
        <f t="shared" ca="1" si="7"/>
        <v>0</v>
      </c>
      <c r="AL25" s="147">
        <f t="shared" ca="1" si="7"/>
        <v>0</v>
      </c>
      <c r="AM25" s="147">
        <f t="shared" ca="1" si="7"/>
        <v>0</v>
      </c>
      <c r="AN25" s="147">
        <f t="shared" ca="1" si="8"/>
        <v>0</v>
      </c>
      <c r="AO25" s="147">
        <f t="shared" ca="1" si="8"/>
        <v>0</v>
      </c>
      <c r="AP25" s="147">
        <f t="shared" ca="1" si="8"/>
        <v>0</v>
      </c>
      <c r="AQ25" s="147">
        <f t="shared" ca="1" si="8"/>
        <v>0</v>
      </c>
      <c r="AR25" s="147">
        <f t="shared" ca="1" si="8"/>
        <v>0</v>
      </c>
      <c r="AS25" s="147">
        <f t="shared" ca="1" si="8"/>
        <v>0</v>
      </c>
      <c r="AT25" s="147">
        <f t="shared" ca="1" si="8"/>
        <v>0</v>
      </c>
      <c r="AU25" s="147">
        <f t="shared" ca="1" si="8"/>
        <v>0</v>
      </c>
      <c r="AV25" s="147">
        <f t="shared" ca="1" si="9"/>
        <v>0</v>
      </c>
      <c r="AW25" s="147">
        <f t="shared" ca="1" si="9"/>
        <v>0</v>
      </c>
      <c r="AX25" s="147">
        <f t="shared" ca="1" si="9"/>
        <v>0</v>
      </c>
      <c r="AY25" s="147">
        <f t="shared" ca="1" si="9"/>
        <v>0</v>
      </c>
      <c r="AZ25" s="147">
        <f t="shared" ca="1" si="9"/>
        <v>0</v>
      </c>
      <c r="BA25" s="147">
        <f t="shared" ca="1" si="9"/>
        <v>0</v>
      </c>
      <c r="BB25" s="147">
        <f t="shared" ca="1" si="9"/>
        <v>0</v>
      </c>
      <c r="BC25" s="147">
        <f t="shared" ca="1" si="9"/>
        <v>0</v>
      </c>
    </row>
    <row r="26" spans="1:55" s="147" customFormat="1" ht="19.899999999999999" customHeight="1" thickBot="1">
      <c r="A26" s="796"/>
      <c r="B26" s="797"/>
      <c r="C26" s="152" t="s">
        <v>255</v>
      </c>
      <c r="D26" s="153" t="s">
        <v>93</v>
      </c>
      <c r="E26" s="603"/>
      <c r="F26" s="603"/>
      <c r="G26" s="604">
        <f t="shared" si="1"/>
        <v>0</v>
      </c>
      <c r="H26" s="605"/>
      <c r="I26" s="606"/>
      <c r="J26" s="604">
        <f t="shared" si="2"/>
        <v>0</v>
      </c>
      <c r="K26" s="607">
        <f t="shared" si="3"/>
        <v>0</v>
      </c>
      <c r="L26" s="792"/>
      <c r="M26" s="603"/>
      <c r="N26" s="603"/>
      <c r="O26" s="603"/>
      <c r="P26" s="604">
        <f t="shared" si="4"/>
        <v>0</v>
      </c>
      <c r="Q26" s="605"/>
      <c r="R26" s="606"/>
      <c r="S26" s="606"/>
      <c r="T26" s="608">
        <f t="shared" si="5"/>
        <v>0</v>
      </c>
      <c r="U26" s="609">
        <f t="shared" si="6"/>
        <v>0</v>
      </c>
      <c r="V26" s="794"/>
      <c r="W26" s="132">
        <v>26</v>
      </c>
      <c r="X26" s="147">
        <f t="shared" ca="1" si="7"/>
        <v>0</v>
      </c>
      <c r="Y26" s="147">
        <f t="shared" ca="1" si="7"/>
        <v>0</v>
      </c>
      <c r="Z26" s="147">
        <f t="shared" ca="1" si="7"/>
        <v>0</v>
      </c>
      <c r="AA26" s="147">
        <f t="shared" ca="1" si="7"/>
        <v>0</v>
      </c>
      <c r="AB26" s="147">
        <f t="shared" ca="1" si="7"/>
        <v>0</v>
      </c>
      <c r="AC26" s="147">
        <f t="shared" ca="1" si="7"/>
        <v>0</v>
      </c>
      <c r="AD26" s="147">
        <f t="shared" ca="1" si="7"/>
        <v>0</v>
      </c>
      <c r="AE26" s="147">
        <f t="shared" ca="1" si="7"/>
        <v>0</v>
      </c>
      <c r="AF26" s="147">
        <f t="shared" ca="1" si="7"/>
        <v>0</v>
      </c>
      <c r="AG26" s="147">
        <f t="shared" ca="1" si="7"/>
        <v>0</v>
      </c>
      <c r="AH26" s="147">
        <f t="shared" ca="1" si="7"/>
        <v>0</v>
      </c>
      <c r="AI26" s="147">
        <f t="shared" ca="1" si="7"/>
        <v>0</v>
      </c>
      <c r="AJ26" s="147">
        <f t="shared" ca="1" si="7"/>
        <v>0</v>
      </c>
      <c r="AK26" s="147">
        <f t="shared" ca="1" si="7"/>
        <v>0</v>
      </c>
      <c r="AL26" s="147">
        <f t="shared" ca="1" si="7"/>
        <v>0</v>
      </c>
      <c r="AM26" s="147">
        <f t="shared" ca="1" si="7"/>
        <v>0</v>
      </c>
      <c r="AN26" s="147">
        <f t="shared" ca="1" si="8"/>
        <v>0</v>
      </c>
      <c r="AO26" s="147">
        <f t="shared" ca="1" si="8"/>
        <v>0</v>
      </c>
      <c r="AP26" s="147">
        <f t="shared" ca="1" si="8"/>
        <v>0</v>
      </c>
      <c r="AQ26" s="147">
        <f t="shared" ca="1" si="8"/>
        <v>0</v>
      </c>
      <c r="AR26" s="147">
        <f t="shared" ca="1" si="8"/>
        <v>0</v>
      </c>
      <c r="AS26" s="147">
        <f t="shared" ca="1" si="8"/>
        <v>0</v>
      </c>
      <c r="AT26" s="147">
        <f t="shared" ca="1" si="8"/>
        <v>0</v>
      </c>
      <c r="AU26" s="147">
        <f t="shared" ca="1" si="8"/>
        <v>0</v>
      </c>
      <c r="AV26" s="147">
        <f t="shared" ca="1" si="9"/>
        <v>0</v>
      </c>
      <c r="AW26" s="147">
        <f t="shared" ca="1" si="9"/>
        <v>0</v>
      </c>
      <c r="AX26" s="147">
        <f t="shared" ca="1" si="9"/>
        <v>0</v>
      </c>
      <c r="AY26" s="147">
        <f t="shared" ca="1" si="9"/>
        <v>0</v>
      </c>
      <c r="AZ26" s="147">
        <f t="shared" ca="1" si="9"/>
        <v>0</v>
      </c>
      <c r="BA26" s="147">
        <f t="shared" ca="1" si="9"/>
        <v>0</v>
      </c>
      <c r="BB26" s="147">
        <f t="shared" ca="1" si="9"/>
        <v>0</v>
      </c>
      <c r="BC26" s="147">
        <f t="shared" ca="1" si="9"/>
        <v>0</v>
      </c>
    </row>
    <row r="27" spans="1:55" s="147" customFormat="1" ht="19.899999999999999" customHeight="1" thickTop="1">
      <c r="A27" s="795">
        <v>12</v>
      </c>
      <c r="B27" s="797" t="s">
        <v>438</v>
      </c>
      <c r="C27" s="150" t="s">
        <v>90</v>
      </c>
      <c r="D27" s="151" t="s">
        <v>91</v>
      </c>
      <c r="E27" s="589"/>
      <c r="F27" s="589"/>
      <c r="G27" s="590">
        <f t="shared" si="1"/>
        <v>0</v>
      </c>
      <c r="H27" s="591"/>
      <c r="I27" s="592"/>
      <c r="J27" s="590">
        <f t="shared" si="2"/>
        <v>0</v>
      </c>
      <c r="K27" s="593">
        <f t="shared" si="3"/>
        <v>0</v>
      </c>
      <c r="L27" s="791" t="s">
        <v>92</v>
      </c>
      <c r="M27" s="589"/>
      <c r="N27" s="589"/>
      <c r="O27" s="589"/>
      <c r="P27" s="590">
        <f t="shared" si="4"/>
        <v>0</v>
      </c>
      <c r="Q27" s="591"/>
      <c r="R27" s="592"/>
      <c r="S27" s="592"/>
      <c r="T27" s="594">
        <f t="shared" si="5"/>
        <v>0</v>
      </c>
      <c r="U27" s="595">
        <f t="shared" si="6"/>
        <v>0</v>
      </c>
      <c r="V27" s="793">
        <f>SUM(U27:U28)</f>
        <v>0</v>
      </c>
      <c r="W27" s="147">
        <v>27</v>
      </c>
      <c r="X27" s="147">
        <f t="shared" ca="1" si="7"/>
        <v>0</v>
      </c>
      <c r="Y27" s="147">
        <f t="shared" ca="1" si="7"/>
        <v>0</v>
      </c>
      <c r="Z27" s="147">
        <f t="shared" ca="1" si="7"/>
        <v>0</v>
      </c>
      <c r="AA27" s="147">
        <f t="shared" ca="1" si="7"/>
        <v>0</v>
      </c>
      <c r="AB27" s="147">
        <f t="shared" ca="1" si="7"/>
        <v>0</v>
      </c>
      <c r="AC27" s="147">
        <f t="shared" ca="1" si="7"/>
        <v>0</v>
      </c>
      <c r="AD27" s="147">
        <f t="shared" ca="1" si="7"/>
        <v>0</v>
      </c>
      <c r="AE27" s="147">
        <f t="shared" ca="1" si="7"/>
        <v>0</v>
      </c>
      <c r="AF27" s="147">
        <f t="shared" ca="1" si="7"/>
        <v>0</v>
      </c>
      <c r="AG27" s="147">
        <f t="shared" ca="1" si="7"/>
        <v>0</v>
      </c>
      <c r="AH27" s="147">
        <f t="shared" ca="1" si="7"/>
        <v>0</v>
      </c>
      <c r="AI27" s="147">
        <f t="shared" ca="1" si="7"/>
        <v>0</v>
      </c>
      <c r="AJ27" s="147">
        <f t="shared" ca="1" si="7"/>
        <v>0</v>
      </c>
      <c r="AK27" s="147">
        <f t="shared" ca="1" si="7"/>
        <v>0</v>
      </c>
      <c r="AL27" s="147">
        <f t="shared" ca="1" si="7"/>
        <v>0</v>
      </c>
      <c r="AM27" s="147">
        <f t="shared" ca="1" si="7"/>
        <v>0</v>
      </c>
      <c r="AN27" s="147">
        <f t="shared" ca="1" si="8"/>
        <v>0</v>
      </c>
      <c r="AO27" s="147">
        <f t="shared" ca="1" si="8"/>
        <v>0</v>
      </c>
      <c r="AP27" s="147">
        <f t="shared" ca="1" si="8"/>
        <v>0</v>
      </c>
      <c r="AQ27" s="147">
        <f t="shared" ca="1" si="8"/>
        <v>0</v>
      </c>
      <c r="AR27" s="147">
        <f t="shared" ca="1" si="8"/>
        <v>0</v>
      </c>
      <c r="AS27" s="147">
        <f t="shared" ca="1" si="8"/>
        <v>0</v>
      </c>
      <c r="AT27" s="147">
        <f t="shared" ca="1" si="8"/>
        <v>0</v>
      </c>
      <c r="AU27" s="147">
        <f t="shared" ca="1" si="8"/>
        <v>0</v>
      </c>
      <c r="AV27" s="147">
        <f t="shared" ca="1" si="9"/>
        <v>0</v>
      </c>
      <c r="AW27" s="147">
        <f t="shared" ca="1" si="9"/>
        <v>0</v>
      </c>
      <c r="AX27" s="147">
        <f t="shared" ca="1" si="9"/>
        <v>0</v>
      </c>
      <c r="AY27" s="147">
        <f t="shared" ca="1" si="9"/>
        <v>0</v>
      </c>
      <c r="AZ27" s="147">
        <f t="shared" ca="1" si="9"/>
        <v>0</v>
      </c>
      <c r="BA27" s="147">
        <f t="shared" ca="1" si="9"/>
        <v>0</v>
      </c>
      <c r="BB27" s="147">
        <f t="shared" ca="1" si="9"/>
        <v>0</v>
      </c>
      <c r="BC27" s="147">
        <f t="shared" ca="1" si="9"/>
        <v>0</v>
      </c>
    </row>
    <row r="28" spans="1:55" s="147" customFormat="1" ht="19.899999999999999" customHeight="1" thickBot="1">
      <c r="A28" s="796"/>
      <c r="B28" s="797"/>
      <c r="C28" s="152" t="s">
        <v>255</v>
      </c>
      <c r="D28" s="153" t="s">
        <v>93</v>
      </c>
      <c r="E28" s="603"/>
      <c r="F28" s="603"/>
      <c r="G28" s="604">
        <f t="shared" si="1"/>
        <v>0</v>
      </c>
      <c r="H28" s="605"/>
      <c r="I28" s="606"/>
      <c r="J28" s="604">
        <f t="shared" si="2"/>
        <v>0</v>
      </c>
      <c r="K28" s="607">
        <f t="shared" si="3"/>
        <v>0</v>
      </c>
      <c r="L28" s="792"/>
      <c r="M28" s="603"/>
      <c r="N28" s="603"/>
      <c r="O28" s="603"/>
      <c r="P28" s="604">
        <f t="shared" si="4"/>
        <v>0</v>
      </c>
      <c r="Q28" s="605"/>
      <c r="R28" s="606"/>
      <c r="S28" s="606"/>
      <c r="T28" s="608">
        <f t="shared" si="5"/>
        <v>0</v>
      </c>
      <c r="U28" s="609">
        <f t="shared" si="6"/>
        <v>0</v>
      </c>
      <c r="V28" s="794"/>
      <c r="W28" s="147">
        <v>28</v>
      </c>
      <c r="X28" s="147">
        <f t="shared" ca="1" si="7"/>
        <v>0</v>
      </c>
      <c r="Y28" s="147">
        <f t="shared" ca="1" si="7"/>
        <v>0</v>
      </c>
      <c r="Z28" s="147">
        <f t="shared" ca="1" si="7"/>
        <v>0</v>
      </c>
      <c r="AA28" s="147">
        <f t="shared" ca="1" si="7"/>
        <v>0</v>
      </c>
      <c r="AB28" s="147">
        <f t="shared" ca="1" si="7"/>
        <v>0</v>
      </c>
      <c r="AC28" s="147">
        <f t="shared" ca="1" si="7"/>
        <v>0</v>
      </c>
      <c r="AD28" s="147">
        <f t="shared" ca="1" si="7"/>
        <v>0</v>
      </c>
      <c r="AE28" s="147">
        <f t="shared" ca="1" si="7"/>
        <v>0</v>
      </c>
      <c r="AF28" s="147">
        <f t="shared" ca="1" si="7"/>
        <v>0</v>
      </c>
      <c r="AG28" s="147">
        <f t="shared" ca="1" si="7"/>
        <v>0</v>
      </c>
      <c r="AH28" s="147">
        <f t="shared" ca="1" si="7"/>
        <v>0</v>
      </c>
      <c r="AI28" s="147">
        <f t="shared" ca="1" si="7"/>
        <v>0</v>
      </c>
      <c r="AJ28" s="147">
        <f t="shared" ca="1" si="7"/>
        <v>0</v>
      </c>
      <c r="AK28" s="147">
        <f t="shared" ca="1" si="7"/>
        <v>0</v>
      </c>
      <c r="AL28" s="147">
        <f t="shared" ca="1" si="7"/>
        <v>0</v>
      </c>
      <c r="AM28" s="147">
        <f t="shared" ca="1" si="7"/>
        <v>0</v>
      </c>
      <c r="AN28" s="147">
        <f t="shared" ca="1" si="8"/>
        <v>0</v>
      </c>
      <c r="AO28" s="147">
        <f t="shared" ca="1" si="8"/>
        <v>0</v>
      </c>
      <c r="AP28" s="147">
        <f t="shared" ca="1" si="8"/>
        <v>0</v>
      </c>
      <c r="AQ28" s="147">
        <f t="shared" ca="1" si="8"/>
        <v>0</v>
      </c>
      <c r="AR28" s="147">
        <f t="shared" ca="1" si="8"/>
        <v>0</v>
      </c>
      <c r="AS28" s="147">
        <f t="shared" ca="1" si="8"/>
        <v>0</v>
      </c>
      <c r="AT28" s="147">
        <f t="shared" ca="1" si="8"/>
        <v>0</v>
      </c>
      <c r="AU28" s="147">
        <f t="shared" ca="1" si="8"/>
        <v>0</v>
      </c>
      <c r="AV28" s="147">
        <f t="shared" ca="1" si="9"/>
        <v>0</v>
      </c>
      <c r="AW28" s="147">
        <f t="shared" ca="1" si="9"/>
        <v>0</v>
      </c>
      <c r="AX28" s="147">
        <f t="shared" ca="1" si="9"/>
        <v>0</v>
      </c>
      <c r="AY28" s="147">
        <f t="shared" ca="1" si="9"/>
        <v>0</v>
      </c>
      <c r="AZ28" s="147">
        <f t="shared" ca="1" si="9"/>
        <v>0</v>
      </c>
      <c r="BA28" s="147">
        <f t="shared" ca="1" si="9"/>
        <v>0</v>
      </c>
      <c r="BB28" s="147">
        <f t="shared" ca="1" si="9"/>
        <v>0</v>
      </c>
      <c r="BC28" s="147">
        <f t="shared" ca="1" si="9"/>
        <v>0</v>
      </c>
    </row>
    <row r="29" spans="1:55" s="147" customFormat="1" ht="19.899999999999999" customHeight="1" thickTop="1">
      <c r="A29" s="795">
        <v>13</v>
      </c>
      <c r="B29" s="797" t="s">
        <v>439</v>
      </c>
      <c r="C29" s="150" t="s">
        <v>90</v>
      </c>
      <c r="D29" s="151" t="s">
        <v>91</v>
      </c>
      <c r="E29" s="589"/>
      <c r="F29" s="589"/>
      <c r="G29" s="590">
        <f t="shared" si="1"/>
        <v>0</v>
      </c>
      <c r="H29" s="591"/>
      <c r="I29" s="592"/>
      <c r="J29" s="590">
        <f t="shared" si="2"/>
        <v>0</v>
      </c>
      <c r="K29" s="593">
        <f t="shared" si="3"/>
        <v>0</v>
      </c>
      <c r="L29" s="791" t="s">
        <v>92</v>
      </c>
      <c r="M29" s="589"/>
      <c r="N29" s="589"/>
      <c r="O29" s="589"/>
      <c r="P29" s="590">
        <f t="shared" si="4"/>
        <v>0</v>
      </c>
      <c r="Q29" s="591"/>
      <c r="R29" s="592"/>
      <c r="S29" s="592"/>
      <c r="T29" s="594">
        <f t="shared" si="5"/>
        <v>0</v>
      </c>
      <c r="U29" s="595">
        <f t="shared" si="6"/>
        <v>0</v>
      </c>
      <c r="V29" s="793">
        <f>SUM(U29:U30)</f>
        <v>0</v>
      </c>
      <c r="W29" s="147">
        <v>29</v>
      </c>
      <c r="X29" s="147">
        <f t="shared" ca="1" si="7"/>
        <v>0</v>
      </c>
      <c r="Y29" s="147">
        <f t="shared" ca="1" si="7"/>
        <v>0</v>
      </c>
      <c r="Z29" s="147">
        <f t="shared" ca="1" si="7"/>
        <v>0</v>
      </c>
      <c r="AA29" s="147">
        <f t="shared" ca="1" si="7"/>
        <v>0</v>
      </c>
      <c r="AB29" s="147">
        <f t="shared" ca="1" si="7"/>
        <v>0</v>
      </c>
      <c r="AC29" s="147">
        <f t="shared" ca="1" si="7"/>
        <v>0</v>
      </c>
      <c r="AD29" s="147">
        <f t="shared" ca="1" si="7"/>
        <v>0</v>
      </c>
      <c r="AE29" s="147">
        <f t="shared" ca="1" si="7"/>
        <v>0</v>
      </c>
      <c r="AF29" s="147">
        <f t="shared" ca="1" si="7"/>
        <v>0</v>
      </c>
      <c r="AG29" s="147">
        <f t="shared" ca="1" si="7"/>
        <v>0</v>
      </c>
      <c r="AH29" s="147">
        <f t="shared" ca="1" si="7"/>
        <v>0</v>
      </c>
      <c r="AI29" s="147">
        <f t="shared" ca="1" si="7"/>
        <v>0</v>
      </c>
      <c r="AJ29" s="147">
        <f t="shared" ca="1" si="7"/>
        <v>0</v>
      </c>
      <c r="AK29" s="147">
        <f t="shared" ca="1" si="7"/>
        <v>0</v>
      </c>
      <c r="AL29" s="147">
        <f t="shared" ca="1" si="7"/>
        <v>0</v>
      </c>
      <c r="AM29" s="147">
        <f t="shared" ca="1" si="7"/>
        <v>0</v>
      </c>
      <c r="AN29" s="147">
        <f t="shared" ca="1" si="8"/>
        <v>0</v>
      </c>
      <c r="AO29" s="147">
        <f t="shared" ca="1" si="8"/>
        <v>0</v>
      </c>
      <c r="AP29" s="147">
        <f t="shared" ca="1" si="8"/>
        <v>0</v>
      </c>
      <c r="AQ29" s="147">
        <f t="shared" ca="1" si="8"/>
        <v>0</v>
      </c>
      <c r="AR29" s="147">
        <f t="shared" ca="1" si="8"/>
        <v>0</v>
      </c>
      <c r="AS29" s="147">
        <f t="shared" ca="1" si="8"/>
        <v>0</v>
      </c>
      <c r="AT29" s="147">
        <f t="shared" ca="1" si="8"/>
        <v>0</v>
      </c>
      <c r="AU29" s="147">
        <f t="shared" ca="1" si="8"/>
        <v>0</v>
      </c>
      <c r="AV29" s="147">
        <f t="shared" ca="1" si="9"/>
        <v>0</v>
      </c>
      <c r="AW29" s="147">
        <f t="shared" ca="1" si="9"/>
        <v>0</v>
      </c>
      <c r="AX29" s="147">
        <f t="shared" ca="1" si="9"/>
        <v>0</v>
      </c>
      <c r="AY29" s="147">
        <f t="shared" ca="1" si="9"/>
        <v>0</v>
      </c>
      <c r="AZ29" s="147">
        <f t="shared" ca="1" si="9"/>
        <v>0</v>
      </c>
      <c r="BA29" s="147">
        <f t="shared" ca="1" si="9"/>
        <v>0</v>
      </c>
      <c r="BB29" s="147">
        <f t="shared" ca="1" si="9"/>
        <v>0</v>
      </c>
      <c r="BC29" s="147">
        <f t="shared" ca="1" si="9"/>
        <v>0</v>
      </c>
    </row>
    <row r="30" spans="1:55" s="147" customFormat="1" ht="19.899999999999999" customHeight="1" thickBot="1">
      <c r="A30" s="796"/>
      <c r="B30" s="797"/>
      <c r="C30" s="152" t="s">
        <v>255</v>
      </c>
      <c r="D30" s="153" t="s">
        <v>93</v>
      </c>
      <c r="E30" s="603"/>
      <c r="F30" s="603"/>
      <c r="G30" s="604">
        <f t="shared" si="1"/>
        <v>0</v>
      </c>
      <c r="H30" s="605"/>
      <c r="I30" s="606"/>
      <c r="J30" s="604">
        <f t="shared" si="2"/>
        <v>0</v>
      </c>
      <c r="K30" s="607">
        <f t="shared" si="3"/>
        <v>0</v>
      </c>
      <c r="L30" s="792"/>
      <c r="M30" s="603"/>
      <c r="N30" s="603"/>
      <c r="O30" s="603"/>
      <c r="P30" s="604">
        <f t="shared" si="4"/>
        <v>0</v>
      </c>
      <c r="Q30" s="605"/>
      <c r="R30" s="606"/>
      <c r="S30" s="606"/>
      <c r="T30" s="608">
        <f t="shared" si="5"/>
        <v>0</v>
      </c>
      <c r="U30" s="609">
        <f t="shared" si="6"/>
        <v>0</v>
      </c>
      <c r="V30" s="794"/>
      <c r="W30" s="147">
        <v>30</v>
      </c>
      <c r="X30" s="147">
        <f t="shared" ca="1" si="7"/>
        <v>0</v>
      </c>
      <c r="Y30" s="147">
        <f t="shared" ca="1" si="7"/>
        <v>0</v>
      </c>
      <c r="Z30" s="147">
        <f t="shared" ca="1" si="7"/>
        <v>0</v>
      </c>
      <c r="AA30" s="147">
        <f t="shared" ca="1" si="7"/>
        <v>0</v>
      </c>
      <c r="AB30" s="147">
        <f t="shared" ca="1" si="7"/>
        <v>0</v>
      </c>
      <c r="AC30" s="147">
        <f t="shared" ca="1" si="7"/>
        <v>0</v>
      </c>
      <c r="AD30" s="147">
        <f t="shared" ca="1" si="7"/>
        <v>0</v>
      </c>
      <c r="AE30" s="147">
        <f t="shared" ca="1" si="7"/>
        <v>0</v>
      </c>
      <c r="AF30" s="147">
        <f t="shared" ca="1" si="7"/>
        <v>0</v>
      </c>
      <c r="AG30" s="147">
        <f t="shared" ca="1" si="7"/>
        <v>0</v>
      </c>
      <c r="AH30" s="147">
        <f t="shared" ca="1" si="7"/>
        <v>0</v>
      </c>
      <c r="AI30" s="147">
        <f t="shared" ca="1" si="7"/>
        <v>0</v>
      </c>
      <c r="AJ30" s="147">
        <f t="shared" ca="1" si="7"/>
        <v>0</v>
      </c>
      <c r="AK30" s="147">
        <f t="shared" ca="1" si="7"/>
        <v>0</v>
      </c>
      <c r="AL30" s="147">
        <f t="shared" ca="1" si="7"/>
        <v>0</v>
      </c>
      <c r="AM30" s="147">
        <f t="shared" ca="1" si="7"/>
        <v>0</v>
      </c>
      <c r="AN30" s="147">
        <f t="shared" ca="1" si="8"/>
        <v>0</v>
      </c>
      <c r="AO30" s="147">
        <f t="shared" ca="1" si="8"/>
        <v>0</v>
      </c>
      <c r="AP30" s="147">
        <f t="shared" ca="1" si="8"/>
        <v>0</v>
      </c>
      <c r="AQ30" s="147">
        <f t="shared" ca="1" si="8"/>
        <v>0</v>
      </c>
      <c r="AR30" s="147">
        <f t="shared" ca="1" si="8"/>
        <v>0</v>
      </c>
      <c r="AS30" s="147">
        <f t="shared" ca="1" si="8"/>
        <v>0</v>
      </c>
      <c r="AT30" s="147">
        <f t="shared" ca="1" si="8"/>
        <v>0</v>
      </c>
      <c r="AU30" s="147">
        <f t="shared" ca="1" si="8"/>
        <v>0</v>
      </c>
      <c r="AV30" s="147">
        <f t="shared" ca="1" si="9"/>
        <v>0</v>
      </c>
      <c r="AW30" s="147">
        <f t="shared" ca="1" si="9"/>
        <v>0</v>
      </c>
      <c r="AX30" s="147">
        <f t="shared" ca="1" si="9"/>
        <v>0</v>
      </c>
      <c r="AY30" s="147">
        <f t="shared" ca="1" si="9"/>
        <v>0</v>
      </c>
      <c r="AZ30" s="147">
        <f t="shared" ca="1" si="9"/>
        <v>0</v>
      </c>
      <c r="BA30" s="147">
        <f t="shared" ca="1" si="9"/>
        <v>0</v>
      </c>
      <c r="BB30" s="147">
        <f t="shared" ca="1" si="9"/>
        <v>0</v>
      </c>
      <c r="BC30" s="147">
        <f t="shared" ca="1" si="9"/>
        <v>0</v>
      </c>
    </row>
    <row r="31" spans="1:55" s="147" customFormat="1" ht="19.899999999999999" customHeight="1" thickTop="1">
      <c r="A31" s="795">
        <v>15</v>
      </c>
      <c r="B31" s="797" t="s">
        <v>440</v>
      </c>
      <c r="C31" s="150" t="s">
        <v>90</v>
      </c>
      <c r="D31" s="151" t="s">
        <v>91</v>
      </c>
      <c r="E31" s="589"/>
      <c r="F31" s="589"/>
      <c r="G31" s="590">
        <f t="shared" si="1"/>
        <v>0</v>
      </c>
      <c r="H31" s="591"/>
      <c r="I31" s="592"/>
      <c r="J31" s="590">
        <f t="shared" si="2"/>
        <v>0</v>
      </c>
      <c r="K31" s="593">
        <f t="shared" si="3"/>
        <v>0</v>
      </c>
      <c r="L31" s="791" t="s">
        <v>92</v>
      </c>
      <c r="M31" s="589"/>
      <c r="N31" s="589"/>
      <c r="O31" s="589"/>
      <c r="P31" s="590">
        <f t="shared" si="4"/>
        <v>0</v>
      </c>
      <c r="Q31" s="591"/>
      <c r="R31" s="592"/>
      <c r="S31" s="592"/>
      <c r="T31" s="594">
        <f t="shared" si="5"/>
        <v>0</v>
      </c>
      <c r="U31" s="595">
        <f t="shared" si="6"/>
        <v>0</v>
      </c>
      <c r="V31" s="793">
        <f>SUM(U31:U32)</f>
        <v>0</v>
      </c>
      <c r="W31" s="147">
        <v>31</v>
      </c>
      <c r="X31" s="147">
        <f t="shared" ca="1" si="7"/>
        <v>0</v>
      </c>
      <c r="Y31" s="147">
        <f t="shared" ca="1" si="7"/>
        <v>0</v>
      </c>
      <c r="Z31" s="147">
        <f t="shared" ca="1" si="7"/>
        <v>0</v>
      </c>
      <c r="AA31" s="147">
        <f t="shared" ca="1" si="7"/>
        <v>0</v>
      </c>
      <c r="AB31" s="147">
        <f t="shared" ca="1" si="7"/>
        <v>0</v>
      </c>
      <c r="AC31" s="147">
        <f t="shared" ca="1" si="7"/>
        <v>0</v>
      </c>
      <c r="AD31" s="147">
        <f t="shared" ca="1" si="7"/>
        <v>0</v>
      </c>
      <c r="AE31" s="147">
        <f t="shared" ref="AE31:AT46" ca="1" si="10">IF($C31=AE$6,INDIRECT(AE$5&amp;$W31),0)</f>
        <v>0</v>
      </c>
      <c r="AF31" s="147">
        <f t="shared" ca="1" si="10"/>
        <v>0</v>
      </c>
      <c r="AG31" s="147">
        <f t="shared" ca="1" si="10"/>
        <v>0</v>
      </c>
      <c r="AH31" s="147">
        <f t="shared" ca="1" si="10"/>
        <v>0</v>
      </c>
      <c r="AI31" s="147">
        <f t="shared" ca="1" si="10"/>
        <v>0</v>
      </c>
      <c r="AJ31" s="147">
        <f t="shared" ca="1" si="10"/>
        <v>0</v>
      </c>
      <c r="AK31" s="147">
        <f t="shared" ca="1" si="10"/>
        <v>0</v>
      </c>
      <c r="AL31" s="147">
        <f t="shared" ca="1" si="10"/>
        <v>0</v>
      </c>
      <c r="AM31" s="147">
        <f t="shared" ca="1" si="10"/>
        <v>0</v>
      </c>
      <c r="AN31" s="147">
        <f t="shared" ca="1" si="10"/>
        <v>0</v>
      </c>
      <c r="AO31" s="147">
        <f t="shared" ca="1" si="10"/>
        <v>0</v>
      </c>
      <c r="AP31" s="147">
        <f t="shared" ca="1" si="10"/>
        <v>0</v>
      </c>
      <c r="AQ31" s="147">
        <f t="shared" ca="1" si="10"/>
        <v>0</v>
      </c>
      <c r="AR31" s="147">
        <f t="shared" ca="1" si="10"/>
        <v>0</v>
      </c>
      <c r="AS31" s="147">
        <f t="shared" ca="1" si="10"/>
        <v>0</v>
      </c>
      <c r="AT31" s="147">
        <f t="shared" ca="1" si="10"/>
        <v>0</v>
      </c>
      <c r="AU31" s="147">
        <f t="shared" ca="1" si="8"/>
        <v>0</v>
      </c>
      <c r="AV31" s="147">
        <f t="shared" ca="1" si="9"/>
        <v>0</v>
      </c>
      <c r="AW31" s="147">
        <f t="shared" ca="1" si="9"/>
        <v>0</v>
      </c>
      <c r="AX31" s="147">
        <f t="shared" ca="1" si="9"/>
        <v>0</v>
      </c>
      <c r="AY31" s="147">
        <f t="shared" ca="1" si="9"/>
        <v>0</v>
      </c>
      <c r="AZ31" s="147">
        <f t="shared" ca="1" si="9"/>
        <v>0</v>
      </c>
      <c r="BA31" s="147">
        <f t="shared" ca="1" si="9"/>
        <v>0</v>
      </c>
      <c r="BB31" s="147">
        <f t="shared" ca="1" si="9"/>
        <v>0</v>
      </c>
      <c r="BC31" s="147">
        <f t="shared" ca="1" si="9"/>
        <v>0</v>
      </c>
    </row>
    <row r="32" spans="1:55" s="147" customFormat="1" ht="19.899999999999999" customHeight="1" thickBot="1">
      <c r="A32" s="796"/>
      <c r="B32" s="797"/>
      <c r="C32" s="152" t="s">
        <v>255</v>
      </c>
      <c r="D32" s="153" t="s">
        <v>93</v>
      </c>
      <c r="E32" s="603"/>
      <c r="F32" s="603"/>
      <c r="G32" s="604">
        <f t="shared" si="1"/>
        <v>0</v>
      </c>
      <c r="H32" s="605"/>
      <c r="I32" s="606"/>
      <c r="J32" s="604">
        <f t="shared" si="2"/>
        <v>0</v>
      </c>
      <c r="K32" s="607">
        <f t="shared" si="3"/>
        <v>0</v>
      </c>
      <c r="L32" s="792"/>
      <c r="M32" s="603"/>
      <c r="N32" s="603"/>
      <c r="O32" s="603"/>
      <c r="P32" s="604">
        <f t="shared" si="4"/>
        <v>0</v>
      </c>
      <c r="Q32" s="605"/>
      <c r="R32" s="606"/>
      <c r="S32" s="606"/>
      <c r="T32" s="608">
        <f t="shared" si="5"/>
        <v>0</v>
      </c>
      <c r="U32" s="609">
        <f t="shared" si="6"/>
        <v>0</v>
      </c>
      <c r="V32" s="794"/>
      <c r="W32" s="147">
        <v>32</v>
      </c>
      <c r="X32" s="147">
        <f t="shared" ref="X32:AM47" ca="1" si="11">IF($C32=X$6,INDIRECT(X$5&amp;$W32),0)</f>
        <v>0</v>
      </c>
      <c r="Y32" s="147">
        <f t="shared" ca="1" si="11"/>
        <v>0</v>
      </c>
      <c r="Z32" s="147">
        <f t="shared" ca="1" si="11"/>
        <v>0</v>
      </c>
      <c r="AA32" s="147">
        <f t="shared" ca="1" si="11"/>
        <v>0</v>
      </c>
      <c r="AB32" s="147">
        <f t="shared" ca="1" si="11"/>
        <v>0</v>
      </c>
      <c r="AC32" s="147">
        <f t="shared" ca="1" si="11"/>
        <v>0</v>
      </c>
      <c r="AD32" s="147">
        <f t="shared" ca="1" si="11"/>
        <v>0</v>
      </c>
      <c r="AE32" s="147">
        <f t="shared" ca="1" si="11"/>
        <v>0</v>
      </c>
      <c r="AF32" s="147">
        <f t="shared" ca="1" si="11"/>
        <v>0</v>
      </c>
      <c r="AG32" s="147">
        <f t="shared" ca="1" si="11"/>
        <v>0</v>
      </c>
      <c r="AH32" s="147">
        <f t="shared" ca="1" si="11"/>
        <v>0</v>
      </c>
      <c r="AI32" s="147">
        <f t="shared" ca="1" si="11"/>
        <v>0</v>
      </c>
      <c r="AJ32" s="147">
        <f t="shared" ca="1" si="11"/>
        <v>0</v>
      </c>
      <c r="AK32" s="147">
        <f t="shared" ca="1" si="11"/>
        <v>0</v>
      </c>
      <c r="AL32" s="147">
        <f t="shared" ca="1" si="11"/>
        <v>0</v>
      </c>
      <c r="AM32" s="147">
        <f t="shared" ca="1" si="11"/>
        <v>0</v>
      </c>
      <c r="AN32" s="147">
        <f t="shared" ca="1" si="10"/>
        <v>0</v>
      </c>
      <c r="AO32" s="147">
        <f t="shared" ca="1" si="10"/>
        <v>0</v>
      </c>
      <c r="AP32" s="147">
        <f t="shared" ca="1" si="10"/>
        <v>0</v>
      </c>
      <c r="AQ32" s="147">
        <f t="shared" ca="1" si="10"/>
        <v>0</v>
      </c>
      <c r="AR32" s="147">
        <f t="shared" ca="1" si="10"/>
        <v>0</v>
      </c>
      <c r="AS32" s="147">
        <f t="shared" ca="1" si="10"/>
        <v>0</v>
      </c>
      <c r="AT32" s="147">
        <f t="shared" ca="1" si="10"/>
        <v>0</v>
      </c>
      <c r="AU32" s="147">
        <f t="shared" ca="1" si="8"/>
        <v>0</v>
      </c>
      <c r="AV32" s="147">
        <f t="shared" ca="1" si="9"/>
        <v>0</v>
      </c>
      <c r="AW32" s="147">
        <f t="shared" ca="1" si="9"/>
        <v>0</v>
      </c>
      <c r="AX32" s="147">
        <f t="shared" ca="1" si="9"/>
        <v>0</v>
      </c>
      <c r="AY32" s="147">
        <f t="shared" ca="1" si="9"/>
        <v>0</v>
      </c>
      <c r="AZ32" s="147">
        <f t="shared" ca="1" si="9"/>
        <v>0</v>
      </c>
      <c r="BA32" s="147">
        <f t="shared" ca="1" si="9"/>
        <v>0</v>
      </c>
      <c r="BB32" s="147">
        <f t="shared" ca="1" si="9"/>
        <v>0</v>
      </c>
      <c r="BC32" s="147">
        <f t="shared" ca="1" si="9"/>
        <v>0</v>
      </c>
    </row>
    <row r="33" spans="1:55" s="147" customFormat="1" ht="19.899999999999999" customHeight="1" thickTop="1">
      <c r="A33" s="795">
        <v>16</v>
      </c>
      <c r="B33" s="797" t="s">
        <v>441</v>
      </c>
      <c r="C33" s="150" t="s">
        <v>90</v>
      </c>
      <c r="D33" s="151" t="s">
        <v>91</v>
      </c>
      <c r="E33" s="589"/>
      <c r="F33" s="589"/>
      <c r="G33" s="590">
        <f t="shared" si="1"/>
        <v>0</v>
      </c>
      <c r="H33" s="591"/>
      <c r="I33" s="592"/>
      <c r="J33" s="590">
        <f t="shared" si="2"/>
        <v>0</v>
      </c>
      <c r="K33" s="593">
        <f t="shared" si="3"/>
        <v>0</v>
      </c>
      <c r="L33" s="791" t="s">
        <v>92</v>
      </c>
      <c r="M33" s="589"/>
      <c r="N33" s="589"/>
      <c r="O33" s="589"/>
      <c r="P33" s="590">
        <f t="shared" si="4"/>
        <v>0</v>
      </c>
      <c r="Q33" s="591"/>
      <c r="R33" s="592"/>
      <c r="S33" s="592"/>
      <c r="T33" s="594">
        <f t="shared" si="5"/>
        <v>0</v>
      </c>
      <c r="U33" s="595">
        <f t="shared" si="6"/>
        <v>0</v>
      </c>
      <c r="V33" s="793">
        <f>SUM(U33:U34)</f>
        <v>0</v>
      </c>
      <c r="W33" s="147">
        <v>33</v>
      </c>
      <c r="X33" s="147">
        <f t="shared" ca="1" si="11"/>
        <v>0</v>
      </c>
      <c r="Y33" s="147">
        <f t="shared" ca="1" si="11"/>
        <v>0</v>
      </c>
      <c r="Z33" s="147">
        <f t="shared" ca="1" si="11"/>
        <v>0</v>
      </c>
      <c r="AA33" s="147">
        <f t="shared" ca="1" si="11"/>
        <v>0</v>
      </c>
      <c r="AB33" s="147">
        <f t="shared" ca="1" si="11"/>
        <v>0</v>
      </c>
      <c r="AC33" s="147">
        <f t="shared" ca="1" si="11"/>
        <v>0</v>
      </c>
      <c r="AD33" s="147">
        <f t="shared" ca="1" si="11"/>
        <v>0</v>
      </c>
      <c r="AE33" s="147">
        <f t="shared" ca="1" si="11"/>
        <v>0</v>
      </c>
      <c r="AF33" s="147">
        <f t="shared" ca="1" si="11"/>
        <v>0</v>
      </c>
      <c r="AG33" s="147">
        <f t="shared" ca="1" si="11"/>
        <v>0</v>
      </c>
      <c r="AH33" s="147">
        <f t="shared" ca="1" si="11"/>
        <v>0</v>
      </c>
      <c r="AI33" s="147">
        <f t="shared" ca="1" si="11"/>
        <v>0</v>
      </c>
      <c r="AJ33" s="147">
        <f t="shared" ca="1" si="11"/>
        <v>0</v>
      </c>
      <c r="AK33" s="147">
        <f t="shared" ca="1" si="11"/>
        <v>0</v>
      </c>
      <c r="AL33" s="147">
        <f t="shared" ca="1" si="11"/>
        <v>0</v>
      </c>
      <c r="AM33" s="147">
        <f t="shared" ca="1" si="11"/>
        <v>0</v>
      </c>
      <c r="AN33" s="147">
        <f t="shared" ca="1" si="10"/>
        <v>0</v>
      </c>
      <c r="AO33" s="147">
        <f t="shared" ca="1" si="10"/>
        <v>0</v>
      </c>
      <c r="AP33" s="147">
        <f t="shared" ca="1" si="10"/>
        <v>0</v>
      </c>
      <c r="AQ33" s="147">
        <f t="shared" ca="1" si="10"/>
        <v>0</v>
      </c>
      <c r="AR33" s="147">
        <f t="shared" ca="1" si="10"/>
        <v>0</v>
      </c>
      <c r="AS33" s="147">
        <f t="shared" ca="1" si="10"/>
        <v>0</v>
      </c>
      <c r="AT33" s="147">
        <f t="shared" ca="1" si="10"/>
        <v>0</v>
      </c>
      <c r="AU33" s="147">
        <f t="shared" ca="1" si="8"/>
        <v>0</v>
      </c>
      <c r="AV33" s="147">
        <f t="shared" ca="1" si="9"/>
        <v>0</v>
      </c>
      <c r="AW33" s="147">
        <f t="shared" ca="1" si="9"/>
        <v>0</v>
      </c>
      <c r="AX33" s="147">
        <f t="shared" ca="1" si="9"/>
        <v>0</v>
      </c>
      <c r="AY33" s="147">
        <f t="shared" ca="1" si="9"/>
        <v>0</v>
      </c>
      <c r="AZ33" s="147">
        <f t="shared" ca="1" si="9"/>
        <v>0</v>
      </c>
      <c r="BA33" s="147">
        <f t="shared" ca="1" si="9"/>
        <v>0</v>
      </c>
      <c r="BB33" s="147">
        <f t="shared" ca="1" si="9"/>
        <v>0</v>
      </c>
      <c r="BC33" s="147">
        <f t="shared" ca="1" si="9"/>
        <v>0</v>
      </c>
    </row>
    <row r="34" spans="1:55" s="147" customFormat="1" ht="19.899999999999999" customHeight="1" thickBot="1">
      <c r="A34" s="796"/>
      <c r="B34" s="797"/>
      <c r="C34" s="152" t="s">
        <v>255</v>
      </c>
      <c r="D34" s="153" t="s">
        <v>93</v>
      </c>
      <c r="E34" s="603"/>
      <c r="F34" s="603"/>
      <c r="G34" s="604">
        <f t="shared" si="1"/>
        <v>0</v>
      </c>
      <c r="H34" s="605"/>
      <c r="I34" s="606"/>
      <c r="J34" s="604">
        <f t="shared" si="2"/>
        <v>0</v>
      </c>
      <c r="K34" s="607">
        <f t="shared" si="3"/>
        <v>0</v>
      </c>
      <c r="L34" s="792"/>
      <c r="M34" s="603"/>
      <c r="N34" s="603"/>
      <c r="O34" s="603"/>
      <c r="P34" s="604">
        <f t="shared" si="4"/>
        <v>0</v>
      </c>
      <c r="Q34" s="605"/>
      <c r="R34" s="606"/>
      <c r="S34" s="606"/>
      <c r="T34" s="608">
        <f t="shared" si="5"/>
        <v>0</v>
      </c>
      <c r="U34" s="609">
        <f t="shared" si="6"/>
        <v>0</v>
      </c>
      <c r="V34" s="794"/>
      <c r="W34" s="147">
        <v>34</v>
      </c>
      <c r="X34" s="147">
        <f t="shared" ca="1" si="11"/>
        <v>0</v>
      </c>
      <c r="Y34" s="147">
        <f t="shared" ca="1" si="11"/>
        <v>0</v>
      </c>
      <c r="Z34" s="147">
        <f t="shared" ca="1" si="11"/>
        <v>0</v>
      </c>
      <c r="AA34" s="147">
        <f t="shared" ca="1" si="11"/>
        <v>0</v>
      </c>
      <c r="AB34" s="147">
        <f t="shared" ca="1" si="11"/>
        <v>0</v>
      </c>
      <c r="AC34" s="147">
        <f t="shared" ca="1" si="11"/>
        <v>0</v>
      </c>
      <c r="AD34" s="147">
        <f t="shared" ca="1" si="11"/>
        <v>0</v>
      </c>
      <c r="AE34" s="147">
        <f t="shared" ca="1" si="11"/>
        <v>0</v>
      </c>
      <c r="AF34" s="147">
        <f t="shared" ca="1" si="11"/>
        <v>0</v>
      </c>
      <c r="AG34" s="147">
        <f t="shared" ca="1" si="11"/>
        <v>0</v>
      </c>
      <c r="AH34" s="147">
        <f t="shared" ca="1" si="11"/>
        <v>0</v>
      </c>
      <c r="AI34" s="147">
        <f t="shared" ca="1" si="11"/>
        <v>0</v>
      </c>
      <c r="AJ34" s="147">
        <f t="shared" ca="1" si="11"/>
        <v>0</v>
      </c>
      <c r="AK34" s="147">
        <f t="shared" ca="1" si="11"/>
        <v>0</v>
      </c>
      <c r="AL34" s="147">
        <f t="shared" ca="1" si="11"/>
        <v>0</v>
      </c>
      <c r="AM34" s="147">
        <f t="shared" ca="1" si="11"/>
        <v>0</v>
      </c>
      <c r="AN34" s="147">
        <f t="shared" ca="1" si="10"/>
        <v>0</v>
      </c>
      <c r="AO34" s="147">
        <f t="shared" ca="1" si="10"/>
        <v>0</v>
      </c>
      <c r="AP34" s="147">
        <f t="shared" ca="1" si="10"/>
        <v>0</v>
      </c>
      <c r="AQ34" s="147">
        <f t="shared" ca="1" si="10"/>
        <v>0</v>
      </c>
      <c r="AR34" s="147">
        <f t="shared" ca="1" si="10"/>
        <v>0</v>
      </c>
      <c r="AS34" s="147">
        <f t="shared" ca="1" si="10"/>
        <v>0</v>
      </c>
      <c r="AT34" s="147">
        <f t="shared" ca="1" si="10"/>
        <v>0</v>
      </c>
      <c r="AU34" s="147">
        <f t="shared" ca="1" si="8"/>
        <v>0</v>
      </c>
      <c r="AV34" s="147">
        <f t="shared" ca="1" si="9"/>
        <v>0</v>
      </c>
      <c r="AW34" s="147">
        <f t="shared" ca="1" si="9"/>
        <v>0</v>
      </c>
      <c r="AX34" s="147">
        <f t="shared" ca="1" si="9"/>
        <v>0</v>
      </c>
      <c r="AY34" s="147">
        <f t="shared" ca="1" si="9"/>
        <v>0</v>
      </c>
      <c r="AZ34" s="147">
        <f t="shared" ca="1" si="9"/>
        <v>0</v>
      </c>
      <c r="BA34" s="147">
        <f t="shared" ca="1" si="9"/>
        <v>0</v>
      </c>
      <c r="BB34" s="147">
        <f t="shared" ca="1" si="9"/>
        <v>0</v>
      </c>
      <c r="BC34" s="147">
        <f t="shared" ca="1" si="9"/>
        <v>0</v>
      </c>
    </row>
    <row r="35" spans="1:55" s="147" customFormat="1" ht="19.899999999999999" customHeight="1" thickTop="1">
      <c r="A35" s="795">
        <v>17</v>
      </c>
      <c r="B35" s="797" t="s">
        <v>442</v>
      </c>
      <c r="C35" s="150" t="s">
        <v>90</v>
      </c>
      <c r="D35" s="151" t="s">
        <v>91</v>
      </c>
      <c r="E35" s="589"/>
      <c r="F35" s="589"/>
      <c r="G35" s="590">
        <f t="shared" si="1"/>
        <v>0</v>
      </c>
      <c r="H35" s="591"/>
      <c r="I35" s="592"/>
      <c r="J35" s="590">
        <f t="shared" si="2"/>
        <v>0</v>
      </c>
      <c r="K35" s="593">
        <f t="shared" si="3"/>
        <v>0</v>
      </c>
      <c r="L35" s="791" t="s">
        <v>92</v>
      </c>
      <c r="M35" s="589"/>
      <c r="N35" s="589"/>
      <c r="O35" s="589"/>
      <c r="P35" s="590">
        <f t="shared" si="4"/>
        <v>0</v>
      </c>
      <c r="Q35" s="591"/>
      <c r="R35" s="592"/>
      <c r="S35" s="592"/>
      <c r="T35" s="594">
        <f t="shared" si="5"/>
        <v>0</v>
      </c>
      <c r="U35" s="595">
        <f t="shared" si="6"/>
        <v>0</v>
      </c>
      <c r="V35" s="793">
        <f>SUM(U35:U36)</f>
        <v>0</v>
      </c>
      <c r="W35" s="147">
        <v>35</v>
      </c>
      <c r="X35" s="147">
        <f t="shared" ca="1" si="11"/>
        <v>0</v>
      </c>
      <c r="Y35" s="147">
        <f t="shared" ca="1" si="11"/>
        <v>0</v>
      </c>
      <c r="Z35" s="147">
        <f t="shared" ca="1" si="11"/>
        <v>0</v>
      </c>
      <c r="AA35" s="147">
        <f t="shared" ca="1" si="11"/>
        <v>0</v>
      </c>
      <c r="AB35" s="147">
        <f t="shared" ca="1" si="11"/>
        <v>0</v>
      </c>
      <c r="AC35" s="147">
        <f t="shared" ca="1" si="11"/>
        <v>0</v>
      </c>
      <c r="AD35" s="147">
        <f t="shared" ca="1" si="11"/>
        <v>0</v>
      </c>
      <c r="AE35" s="147">
        <f t="shared" ca="1" si="11"/>
        <v>0</v>
      </c>
      <c r="AF35" s="147">
        <f t="shared" ca="1" si="11"/>
        <v>0</v>
      </c>
      <c r="AG35" s="147">
        <f t="shared" ca="1" si="11"/>
        <v>0</v>
      </c>
      <c r="AH35" s="147">
        <f t="shared" ca="1" si="11"/>
        <v>0</v>
      </c>
      <c r="AI35" s="147">
        <f t="shared" ca="1" si="11"/>
        <v>0</v>
      </c>
      <c r="AJ35" s="147">
        <f t="shared" ca="1" si="11"/>
        <v>0</v>
      </c>
      <c r="AK35" s="147">
        <f t="shared" ca="1" si="11"/>
        <v>0</v>
      </c>
      <c r="AL35" s="147">
        <f t="shared" ca="1" si="11"/>
        <v>0</v>
      </c>
      <c r="AM35" s="147">
        <f t="shared" ca="1" si="11"/>
        <v>0</v>
      </c>
      <c r="AN35" s="147">
        <f t="shared" ca="1" si="10"/>
        <v>0</v>
      </c>
      <c r="AO35" s="147">
        <f t="shared" ca="1" si="10"/>
        <v>0</v>
      </c>
      <c r="AP35" s="147">
        <f t="shared" ca="1" si="10"/>
        <v>0</v>
      </c>
      <c r="AQ35" s="147">
        <f t="shared" ca="1" si="10"/>
        <v>0</v>
      </c>
      <c r="AR35" s="147">
        <f t="shared" ca="1" si="10"/>
        <v>0</v>
      </c>
      <c r="AS35" s="147">
        <f t="shared" ca="1" si="10"/>
        <v>0</v>
      </c>
      <c r="AT35" s="147">
        <f t="shared" ca="1" si="10"/>
        <v>0</v>
      </c>
      <c r="AU35" s="147">
        <f t="shared" ca="1" si="8"/>
        <v>0</v>
      </c>
      <c r="AV35" s="147">
        <f t="shared" ca="1" si="9"/>
        <v>0</v>
      </c>
      <c r="AW35" s="147">
        <f t="shared" ca="1" si="9"/>
        <v>0</v>
      </c>
      <c r="AX35" s="147">
        <f t="shared" ca="1" si="9"/>
        <v>0</v>
      </c>
      <c r="AY35" s="147">
        <f t="shared" ca="1" si="9"/>
        <v>0</v>
      </c>
      <c r="AZ35" s="147">
        <f t="shared" ca="1" si="9"/>
        <v>0</v>
      </c>
      <c r="BA35" s="147">
        <f t="shared" ca="1" si="9"/>
        <v>0</v>
      </c>
      <c r="BB35" s="147">
        <f t="shared" ca="1" si="9"/>
        <v>0</v>
      </c>
      <c r="BC35" s="147">
        <f t="shared" ca="1" si="9"/>
        <v>0</v>
      </c>
    </row>
    <row r="36" spans="1:55" s="147" customFormat="1" ht="19.899999999999999" customHeight="1" thickBot="1">
      <c r="A36" s="796"/>
      <c r="B36" s="797"/>
      <c r="C36" s="152" t="s">
        <v>255</v>
      </c>
      <c r="D36" s="153" t="s">
        <v>93</v>
      </c>
      <c r="E36" s="603"/>
      <c r="F36" s="603"/>
      <c r="G36" s="604">
        <f t="shared" si="1"/>
        <v>0</v>
      </c>
      <c r="H36" s="605"/>
      <c r="I36" s="606"/>
      <c r="J36" s="604">
        <f t="shared" si="2"/>
        <v>0</v>
      </c>
      <c r="K36" s="607">
        <f t="shared" si="3"/>
        <v>0</v>
      </c>
      <c r="L36" s="792"/>
      <c r="M36" s="603"/>
      <c r="N36" s="603"/>
      <c r="O36" s="603"/>
      <c r="P36" s="604">
        <f t="shared" si="4"/>
        <v>0</v>
      </c>
      <c r="Q36" s="605"/>
      <c r="R36" s="606"/>
      <c r="S36" s="606"/>
      <c r="T36" s="608">
        <f t="shared" si="5"/>
        <v>0</v>
      </c>
      <c r="U36" s="609">
        <f t="shared" si="6"/>
        <v>0</v>
      </c>
      <c r="V36" s="794"/>
      <c r="W36" s="147">
        <v>36</v>
      </c>
      <c r="X36" s="147">
        <f t="shared" ca="1" si="11"/>
        <v>0</v>
      </c>
      <c r="Y36" s="147">
        <f t="shared" ca="1" si="11"/>
        <v>0</v>
      </c>
      <c r="Z36" s="147">
        <f t="shared" ca="1" si="11"/>
        <v>0</v>
      </c>
      <c r="AA36" s="147">
        <f t="shared" ca="1" si="11"/>
        <v>0</v>
      </c>
      <c r="AB36" s="147">
        <f t="shared" ca="1" si="11"/>
        <v>0</v>
      </c>
      <c r="AC36" s="147">
        <f t="shared" ca="1" si="11"/>
        <v>0</v>
      </c>
      <c r="AD36" s="147">
        <f t="shared" ca="1" si="11"/>
        <v>0</v>
      </c>
      <c r="AE36" s="147">
        <f t="shared" ca="1" si="11"/>
        <v>0</v>
      </c>
      <c r="AF36" s="147">
        <f t="shared" ca="1" si="11"/>
        <v>0</v>
      </c>
      <c r="AG36" s="147">
        <f t="shared" ca="1" si="11"/>
        <v>0</v>
      </c>
      <c r="AH36" s="147">
        <f t="shared" ca="1" si="11"/>
        <v>0</v>
      </c>
      <c r="AI36" s="147">
        <f t="shared" ca="1" si="11"/>
        <v>0</v>
      </c>
      <c r="AJ36" s="147">
        <f t="shared" ca="1" si="11"/>
        <v>0</v>
      </c>
      <c r="AK36" s="147">
        <f t="shared" ca="1" si="11"/>
        <v>0</v>
      </c>
      <c r="AL36" s="147">
        <f t="shared" ca="1" si="11"/>
        <v>0</v>
      </c>
      <c r="AM36" s="147">
        <f t="shared" ca="1" si="11"/>
        <v>0</v>
      </c>
      <c r="AN36" s="147">
        <f t="shared" ca="1" si="10"/>
        <v>0</v>
      </c>
      <c r="AO36" s="147">
        <f t="shared" ca="1" si="10"/>
        <v>0</v>
      </c>
      <c r="AP36" s="147">
        <f t="shared" ca="1" si="10"/>
        <v>0</v>
      </c>
      <c r="AQ36" s="147">
        <f t="shared" ca="1" si="10"/>
        <v>0</v>
      </c>
      <c r="AR36" s="147">
        <f t="shared" ca="1" si="10"/>
        <v>0</v>
      </c>
      <c r="AS36" s="147">
        <f t="shared" ca="1" si="10"/>
        <v>0</v>
      </c>
      <c r="AT36" s="147">
        <f t="shared" ca="1" si="10"/>
        <v>0</v>
      </c>
      <c r="AU36" s="147">
        <f t="shared" ca="1" si="8"/>
        <v>0</v>
      </c>
      <c r="AV36" s="147">
        <f t="shared" ca="1" si="9"/>
        <v>0</v>
      </c>
      <c r="AW36" s="147">
        <f t="shared" ca="1" si="9"/>
        <v>0</v>
      </c>
      <c r="AX36" s="147">
        <f t="shared" ca="1" si="9"/>
        <v>0</v>
      </c>
      <c r="AY36" s="147">
        <f t="shared" ca="1" si="9"/>
        <v>0</v>
      </c>
      <c r="AZ36" s="147">
        <f t="shared" ca="1" si="9"/>
        <v>0</v>
      </c>
      <c r="BA36" s="147">
        <f t="shared" ca="1" si="9"/>
        <v>0</v>
      </c>
      <c r="BB36" s="147">
        <f t="shared" ca="1" si="9"/>
        <v>0</v>
      </c>
      <c r="BC36" s="147">
        <f t="shared" ca="1" si="9"/>
        <v>0</v>
      </c>
    </row>
    <row r="37" spans="1:55" s="147" customFormat="1" ht="19.899999999999999" customHeight="1" thickTop="1">
      <c r="A37" s="795">
        <v>18</v>
      </c>
      <c r="B37" s="797" t="s">
        <v>443</v>
      </c>
      <c r="C37" s="150" t="s">
        <v>90</v>
      </c>
      <c r="D37" s="151" t="s">
        <v>91</v>
      </c>
      <c r="E37" s="589"/>
      <c r="F37" s="589"/>
      <c r="G37" s="590">
        <f t="shared" si="1"/>
        <v>0</v>
      </c>
      <c r="H37" s="591"/>
      <c r="I37" s="592"/>
      <c r="J37" s="590">
        <f t="shared" si="2"/>
        <v>0</v>
      </c>
      <c r="K37" s="593">
        <f t="shared" si="3"/>
        <v>0</v>
      </c>
      <c r="L37" s="791" t="s">
        <v>92</v>
      </c>
      <c r="M37" s="589"/>
      <c r="N37" s="589"/>
      <c r="O37" s="589"/>
      <c r="P37" s="590">
        <f t="shared" si="4"/>
        <v>0</v>
      </c>
      <c r="Q37" s="591"/>
      <c r="R37" s="592"/>
      <c r="S37" s="592"/>
      <c r="T37" s="594">
        <f t="shared" si="5"/>
        <v>0</v>
      </c>
      <c r="U37" s="595">
        <f t="shared" si="6"/>
        <v>0</v>
      </c>
      <c r="V37" s="793">
        <f>SUM(U37:U38)</f>
        <v>0</v>
      </c>
      <c r="W37" s="147">
        <v>37</v>
      </c>
      <c r="X37" s="147">
        <f t="shared" ca="1" si="11"/>
        <v>0</v>
      </c>
      <c r="Y37" s="147">
        <f t="shared" ca="1" si="11"/>
        <v>0</v>
      </c>
      <c r="Z37" s="147">
        <f t="shared" ca="1" si="11"/>
        <v>0</v>
      </c>
      <c r="AA37" s="147">
        <f t="shared" ca="1" si="11"/>
        <v>0</v>
      </c>
      <c r="AB37" s="147">
        <f t="shared" ca="1" si="11"/>
        <v>0</v>
      </c>
      <c r="AC37" s="147">
        <f t="shared" ca="1" si="11"/>
        <v>0</v>
      </c>
      <c r="AD37" s="147">
        <f t="shared" ca="1" si="11"/>
        <v>0</v>
      </c>
      <c r="AE37" s="147">
        <f t="shared" ca="1" si="11"/>
        <v>0</v>
      </c>
      <c r="AF37" s="147">
        <f t="shared" ca="1" si="11"/>
        <v>0</v>
      </c>
      <c r="AG37" s="147">
        <f t="shared" ca="1" si="11"/>
        <v>0</v>
      </c>
      <c r="AH37" s="147">
        <f t="shared" ca="1" si="11"/>
        <v>0</v>
      </c>
      <c r="AI37" s="147">
        <f t="shared" ca="1" si="11"/>
        <v>0</v>
      </c>
      <c r="AJ37" s="147">
        <f t="shared" ca="1" si="11"/>
        <v>0</v>
      </c>
      <c r="AK37" s="147">
        <f t="shared" ca="1" si="11"/>
        <v>0</v>
      </c>
      <c r="AL37" s="147">
        <f t="shared" ca="1" si="11"/>
        <v>0</v>
      </c>
      <c r="AM37" s="147">
        <f t="shared" ca="1" si="11"/>
        <v>0</v>
      </c>
      <c r="AN37" s="147">
        <f t="shared" ca="1" si="10"/>
        <v>0</v>
      </c>
      <c r="AO37" s="147">
        <f t="shared" ca="1" si="10"/>
        <v>0</v>
      </c>
      <c r="AP37" s="147">
        <f t="shared" ca="1" si="10"/>
        <v>0</v>
      </c>
      <c r="AQ37" s="147">
        <f t="shared" ca="1" si="10"/>
        <v>0</v>
      </c>
      <c r="AR37" s="147">
        <f t="shared" ca="1" si="10"/>
        <v>0</v>
      </c>
      <c r="AS37" s="147">
        <f t="shared" ca="1" si="10"/>
        <v>0</v>
      </c>
      <c r="AT37" s="147">
        <f t="shared" ca="1" si="10"/>
        <v>0</v>
      </c>
      <c r="AU37" s="147">
        <f t="shared" ca="1" si="8"/>
        <v>0</v>
      </c>
      <c r="AV37" s="147">
        <f t="shared" ca="1" si="9"/>
        <v>0</v>
      </c>
      <c r="AW37" s="147">
        <f t="shared" ca="1" si="9"/>
        <v>0</v>
      </c>
      <c r="AX37" s="147">
        <f t="shared" ca="1" si="9"/>
        <v>0</v>
      </c>
      <c r="AY37" s="147">
        <f t="shared" ca="1" si="9"/>
        <v>0</v>
      </c>
      <c r="AZ37" s="147">
        <f t="shared" ca="1" si="9"/>
        <v>0</v>
      </c>
      <c r="BA37" s="147">
        <f t="shared" ca="1" si="9"/>
        <v>0</v>
      </c>
      <c r="BB37" s="147">
        <f t="shared" ca="1" si="9"/>
        <v>0</v>
      </c>
      <c r="BC37" s="147">
        <f t="shared" ca="1" si="9"/>
        <v>0</v>
      </c>
    </row>
    <row r="38" spans="1:55" s="147" customFormat="1" ht="19.899999999999999" customHeight="1" thickBot="1">
      <c r="A38" s="796"/>
      <c r="B38" s="797"/>
      <c r="C38" s="152" t="s">
        <v>255</v>
      </c>
      <c r="D38" s="153" t="s">
        <v>93</v>
      </c>
      <c r="E38" s="603"/>
      <c r="F38" s="603"/>
      <c r="G38" s="604">
        <f t="shared" si="1"/>
        <v>0</v>
      </c>
      <c r="H38" s="605"/>
      <c r="I38" s="606"/>
      <c r="J38" s="604">
        <f t="shared" si="2"/>
        <v>0</v>
      </c>
      <c r="K38" s="607">
        <f t="shared" si="3"/>
        <v>0</v>
      </c>
      <c r="L38" s="792"/>
      <c r="M38" s="603"/>
      <c r="N38" s="603"/>
      <c r="O38" s="603"/>
      <c r="P38" s="604">
        <f t="shared" si="4"/>
        <v>0</v>
      </c>
      <c r="Q38" s="605"/>
      <c r="R38" s="606"/>
      <c r="S38" s="606"/>
      <c r="T38" s="608">
        <f t="shared" si="5"/>
        <v>0</v>
      </c>
      <c r="U38" s="609">
        <f t="shared" si="6"/>
        <v>0</v>
      </c>
      <c r="V38" s="794"/>
      <c r="W38" s="147">
        <v>38</v>
      </c>
      <c r="X38" s="147">
        <f t="shared" ca="1" si="11"/>
        <v>0</v>
      </c>
      <c r="Y38" s="147">
        <f t="shared" ca="1" si="11"/>
        <v>0</v>
      </c>
      <c r="Z38" s="147">
        <f t="shared" ca="1" si="11"/>
        <v>0</v>
      </c>
      <c r="AA38" s="147">
        <f t="shared" ca="1" si="11"/>
        <v>0</v>
      </c>
      <c r="AB38" s="147">
        <f t="shared" ca="1" si="11"/>
        <v>0</v>
      </c>
      <c r="AC38" s="147">
        <f t="shared" ca="1" si="11"/>
        <v>0</v>
      </c>
      <c r="AD38" s="147">
        <f t="shared" ca="1" si="11"/>
        <v>0</v>
      </c>
      <c r="AE38" s="147">
        <f t="shared" ca="1" si="11"/>
        <v>0</v>
      </c>
      <c r="AF38" s="147">
        <f t="shared" ca="1" si="11"/>
        <v>0</v>
      </c>
      <c r="AG38" s="147">
        <f t="shared" ca="1" si="11"/>
        <v>0</v>
      </c>
      <c r="AH38" s="147">
        <f t="shared" ca="1" si="11"/>
        <v>0</v>
      </c>
      <c r="AI38" s="147">
        <f t="shared" ca="1" si="11"/>
        <v>0</v>
      </c>
      <c r="AJ38" s="147">
        <f t="shared" ca="1" si="11"/>
        <v>0</v>
      </c>
      <c r="AK38" s="147">
        <f t="shared" ca="1" si="11"/>
        <v>0</v>
      </c>
      <c r="AL38" s="147">
        <f t="shared" ca="1" si="11"/>
        <v>0</v>
      </c>
      <c r="AM38" s="147">
        <f t="shared" ca="1" si="11"/>
        <v>0</v>
      </c>
      <c r="AN38" s="147">
        <f t="shared" ca="1" si="10"/>
        <v>0</v>
      </c>
      <c r="AO38" s="147">
        <f t="shared" ca="1" si="10"/>
        <v>0</v>
      </c>
      <c r="AP38" s="147">
        <f t="shared" ca="1" si="10"/>
        <v>0</v>
      </c>
      <c r="AQ38" s="147">
        <f t="shared" ca="1" si="10"/>
        <v>0</v>
      </c>
      <c r="AR38" s="147">
        <f t="shared" ca="1" si="10"/>
        <v>0</v>
      </c>
      <c r="AS38" s="147">
        <f t="shared" ca="1" si="10"/>
        <v>0</v>
      </c>
      <c r="AT38" s="147">
        <f t="shared" ca="1" si="10"/>
        <v>0</v>
      </c>
      <c r="AU38" s="147">
        <f t="shared" ca="1" si="8"/>
        <v>0</v>
      </c>
      <c r="AV38" s="147">
        <f t="shared" ca="1" si="9"/>
        <v>0</v>
      </c>
      <c r="AW38" s="147">
        <f t="shared" ca="1" si="9"/>
        <v>0</v>
      </c>
      <c r="AX38" s="147">
        <f t="shared" ca="1" si="9"/>
        <v>0</v>
      </c>
      <c r="AY38" s="147">
        <f t="shared" ca="1" si="9"/>
        <v>0</v>
      </c>
      <c r="AZ38" s="147">
        <f t="shared" ca="1" si="9"/>
        <v>0</v>
      </c>
      <c r="BA38" s="147">
        <f t="shared" ca="1" si="9"/>
        <v>0</v>
      </c>
      <c r="BB38" s="147">
        <f t="shared" ca="1" si="9"/>
        <v>0</v>
      </c>
      <c r="BC38" s="147">
        <f t="shared" ca="1" si="9"/>
        <v>0</v>
      </c>
    </row>
    <row r="39" spans="1:55" s="147" customFormat="1" ht="19.899999999999999" customHeight="1" thickTop="1">
      <c r="A39" s="795">
        <v>20</v>
      </c>
      <c r="B39" s="797" t="s">
        <v>444</v>
      </c>
      <c r="C39" s="150" t="s">
        <v>90</v>
      </c>
      <c r="D39" s="151" t="s">
        <v>91</v>
      </c>
      <c r="E39" s="589"/>
      <c r="F39" s="589"/>
      <c r="G39" s="590">
        <f t="shared" si="1"/>
        <v>0</v>
      </c>
      <c r="H39" s="591"/>
      <c r="I39" s="592"/>
      <c r="J39" s="590">
        <f t="shared" si="2"/>
        <v>0</v>
      </c>
      <c r="K39" s="593">
        <f t="shared" si="3"/>
        <v>0</v>
      </c>
      <c r="L39" s="791" t="s">
        <v>92</v>
      </c>
      <c r="M39" s="589"/>
      <c r="N39" s="589"/>
      <c r="O39" s="589"/>
      <c r="P39" s="590">
        <f t="shared" si="4"/>
        <v>0</v>
      </c>
      <c r="Q39" s="591"/>
      <c r="R39" s="592"/>
      <c r="S39" s="592"/>
      <c r="T39" s="594">
        <f t="shared" si="5"/>
        <v>0</v>
      </c>
      <c r="U39" s="595">
        <f t="shared" si="6"/>
        <v>0</v>
      </c>
      <c r="V39" s="793">
        <f>SUM(U39:U40)</f>
        <v>0</v>
      </c>
      <c r="W39" s="147">
        <v>39</v>
      </c>
      <c r="X39" s="147">
        <f t="shared" ca="1" si="11"/>
        <v>0</v>
      </c>
      <c r="Y39" s="147">
        <f t="shared" ca="1" si="11"/>
        <v>0</v>
      </c>
      <c r="Z39" s="147">
        <f t="shared" ca="1" si="11"/>
        <v>0</v>
      </c>
      <c r="AA39" s="147">
        <f t="shared" ca="1" si="11"/>
        <v>0</v>
      </c>
      <c r="AB39" s="147">
        <f t="shared" ca="1" si="11"/>
        <v>0</v>
      </c>
      <c r="AC39" s="147">
        <f t="shared" ca="1" si="11"/>
        <v>0</v>
      </c>
      <c r="AD39" s="147">
        <f t="shared" ca="1" si="11"/>
        <v>0</v>
      </c>
      <c r="AE39" s="147">
        <f t="shared" ca="1" si="11"/>
        <v>0</v>
      </c>
      <c r="AF39" s="147">
        <f t="shared" ca="1" si="11"/>
        <v>0</v>
      </c>
      <c r="AG39" s="147">
        <f t="shared" ca="1" si="11"/>
        <v>0</v>
      </c>
      <c r="AH39" s="147">
        <f t="shared" ca="1" si="11"/>
        <v>0</v>
      </c>
      <c r="AI39" s="147">
        <f t="shared" ca="1" si="11"/>
        <v>0</v>
      </c>
      <c r="AJ39" s="147">
        <f t="shared" ca="1" si="11"/>
        <v>0</v>
      </c>
      <c r="AK39" s="147">
        <f t="shared" ca="1" si="11"/>
        <v>0</v>
      </c>
      <c r="AL39" s="147">
        <f t="shared" ca="1" si="11"/>
        <v>0</v>
      </c>
      <c r="AM39" s="147">
        <f t="shared" ca="1" si="11"/>
        <v>0</v>
      </c>
      <c r="AN39" s="147">
        <f t="shared" ca="1" si="10"/>
        <v>0</v>
      </c>
      <c r="AO39" s="147">
        <f t="shared" ca="1" si="10"/>
        <v>0</v>
      </c>
      <c r="AP39" s="147">
        <f t="shared" ca="1" si="10"/>
        <v>0</v>
      </c>
      <c r="AQ39" s="147">
        <f t="shared" ca="1" si="10"/>
        <v>0</v>
      </c>
      <c r="AR39" s="147">
        <f t="shared" ca="1" si="10"/>
        <v>0</v>
      </c>
      <c r="AS39" s="147">
        <f t="shared" ca="1" si="10"/>
        <v>0</v>
      </c>
      <c r="AT39" s="147">
        <f t="shared" ca="1" si="10"/>
        <v>0</v>
      </c>
      <c r="AU39" s="147">
        <f t="shared" ca="1" si="8"/>
        <v>0</v>
      </c>
      <c r="AV39" s="147">
        <f t="shared" ca="1" si="9"/>
        <v>0</v>
      </c>
      <c r="AW39" s="147">
        <f t="shared" ca="1" si="9"/>
        <v>0</v>
      </c>
      <c r="AX39" s="147">
        <f t="shared" ca="1" si="9"/>
        <v>0</v>
      </c>
      <c r="AY39" s="147">
        <f t="shared" ca="1" si="9"/>
        <v>0</v>
      </c>
      <c r="AZ39" s="147">
        <f t="shared" ca="1" si="9"/>
        <v>0</v>
      </c>
      <c r="BA39" s="147">
        <f t="shared" ca="1" si="9"/>
        <v>0</v>
      </c>
      <c r="BB39" s="147">
        <f t="shared" ca="1" si="9"/>
        <v>0</v>
      </c>
      <c r="BC39" s="147">
        <f t="shared" ca="1" si="9"/>
        <v>0</v>
      </c>
    </row>
    <row r="40" spans="1:55" s="147" customFormat="1" ht="19.899999999999999" customHeight="1" thickBot="1">
      <c r="A40" s="796"/>
      <c r="B40" s="797"/>
      <c r="C40" s="152" t="s">
        <v>255</v>
      </c>
      <c r="D40" s="153" t="s">
        <v>93</v>
      </c>
      <c r="E40" s="603"/>
      <c r="F40" s="603"/>
      <c r="G40" s="604">
        <f t="shared" si="1"/>
        <v>0</v>
      </c>
      <c r="H40" s="605"/>
      <c r="I40" s="606"/>
      <c r="J40" s="604">
        <f t="shared" si="2"/>
        <v>0</v>
      </c>
      <c r="K40" s="607">
        <f t="shared" si="3"/>
        <v>0</v>
      </c>
      <c r="L40" s="792"/>
      <c r="M40" s="603"/>
      <c r="N40" s="603"/>
      <c r="O40" s="603"/>
      <c r="P40" s="604">
        <f t="shared" si="4"/>
        <v>0</v>
      </c>
      <c r="Q40" s="605"/>
      <c r="R40" s="606"/>
      <c r="S40" s="606"/>
      <c r="T40" s="608">
        <f t="shared" si="5"/>
        <v>0</v>
      </c>
      <c r="U40" s="609">
        <f t="shared" si="6"/>
        <v>0</v>
      </c>
      <c r="V40" s="794"/>
      <c r="W40" s="147">
        <v>40</v>
      </c>
      <c r="X40" s="147">
        <f t="shared" ca="1" si="11"/>
        <v>0</v>
      </c>
      <c r="Y40" s="147">
        <f t="shared" ca="1" si="11"/>
        <v>0</v>
      </c>
      <c r="Z40" s="147">
        <f t="shared" ca="1" si="11"/>
        <v>0</v>
      </c>
      <c r="AA40" s="147">
        <f t="shared" ca="1" si="11"/>
        <v>0</v>
      </c>
      <c r="AB40" s="147">
        <f t="shared" ca="1" si="11"/>
        <v>0</v>
      </c>
      <c r="AC40" s="147">
        <f t="shared" ca="1" si="11"/>
        <v>0</v>
      </c>
      <c r="AD40" s="147">
        <f t="shared" ca="1" si="11"/>
        <v>0</v>
      </c>
      <c r="AE40" s="147">
        <f t="shared" ca="1" si="11"/>
        <v>0</v>
      </c>
      <c r="AF40" s="147">
        <f t="shared" ca="1" si="11"/>
        <v>0</v>
      </c>
      <c r="AG40" s="147">
        <f t="shared" ca="1" si="11"/>
        <v>0</v>
      </c>
      <c r="AH40" s="147">
        <f t="shared" ca="1" si="11"/>
        <v>0</v>
      </c>
      <c r="AI40" s="147">
        <f t="shared" ca="1" si="11"/>
        <v>0</v>
      </c>
      <c r="AJ40" s="147">
        <f t="shared" ca="1" si="11"/>
        <v>0</v>
      </c>
      <c r="AK40" s="147">
        <f t="shared" ca="1" si="11"/>
        <v>0</v>
      </c>
      <c r="AL40" s="147">
        <f t="shared" ca="1" si="11"/>
        <v>0</v>
      </c>
      <c r="AM40" s="147">
        <f t="shared" ca="1" si="11"/>
        <v>0</v>
      </c>
      <c r="AN40" s="147">
        <f t="shared" ca="1" si="10"/>
        <v>0</v>
      </c>
      <c r="AO40" s="147">
        <f t="shared" ca="1" si="10"/>
        <v>0</v>
      </c>
      <c r="AP40" s="147">
        <f t="shared" ca="1" si="10"/>
        <v>0</v>
      </c>
      <c r="AQ40" s="147">
        <f t="shared" ca="1" si="10"/>
        <v>0</v>
      </c>
      <c r="AR40" s="147">
        <f t="shared" ca="1" si="10"/>
        <v>0</v>
      </c>
      <c r="AS40" s="147">
        <f t="shared" ca="1" si="10"/>
        <v>0</v>
      </c>
      <c r="AT40" s="147">
        <f t="shared" ca="1" si="10"/>
        <v>0</v>
      </c>
      <c r="AU40" s="147">
        <f t="shared" ca="1" si="8"/>
        <v>0</v>
      </c>
      <c r="AV40" s="147">
        <f t="shared" ca="1" si="9"/>
        <v>0</v>
      </c>
      <c r="AW40" s="147">
        <f t="shared" ca="1" si="9"/>
        <v>0</v>
      </c>
      <c r="AX40" s="147">
        <f t="shared" ca="1" si="9"/>
        <v>0</v>
      </c>
      <c r="AY40" s="147">
        <f t="shared" ca="1" si="9"/>
        <v>0</v>
      </c>
      <c r="AZ40" s="147">
        <f t="shared" ca="1" si="9"/>
        <v>0</v>
      </c>
      <c r="BA40" s="147">
        <f t="shared" ca="1" si="9"/>
        <v>0</v>
      </c>
      <c r="BB40" s="147">
        <f t="shared" ca="1" si="9"/>
        <v>0</v>
      </c>
      <c r="BC40" s="147">
        <f t="shared" ca="1" si="9"/>
        <v>0</v>
      </c>
    </row>
    <row r="41" spans="1:55" s="147" customFormat="1" ht="19.899999999999999" customHeight="1" thickTop="1">
      <c r="A41" s="795">
        <v>21</v>
      </c>
      <c r="B41" s="797" t="s">
        <v>445</v>
      </c>
      <c r="C41" s="150" t="s">
        <v>90</v>
      </c>
      <c r="D41" s="151" t="s">
        <v>91</v>
      </c>
      <c r="E41" s="589"/>
      <c r="F41" s="589"/>
      <c r="G41" s="590">
        <f t="shared" si="1"/>
        <v>0</v>
      </c>
      <c r="H41" s="591"/>
      <c r="I41" s="592"/>
      <c r="J41" s="590">
        <f t="shared" si="2"/>
        <v>0</v>
      </c>
      <c r="K41" s="593">
        <f t="shared" si="3"/>
        <v>0</v>
      </c>
      <c r="L41" s="791" t="s">
        <v>92</v>
      </c>
      <c r="M41" s="589"/>
      <c r="N41" s="589"/>
      <c r="O41" s="589"/>
      <c r="P41" s="590">
        <f t="shared" si="4"/>
        <v>0</v>
      </c>
      <c r="Q41" s="591"/>
      <c r="R41" s="592"/>
      <c r="S41" s="592"/>
      <c r="T41" s="594">
        <f t="shared" si="5"/>
        <v>0</v>
      </c>
      <c r="U41" s="595">
        <f t="shared" si="6"/>
        <v>0</v>
      </c>
      <c r="V41" s="793">
        <f>SUM(U41:U42)</f>
        <v>0</v>
      </c>
      <c r="W41" s="147">
        <v>41</v>
      </c>
      <c r="X41" s="147">
        <f t="shared" ca="1" si="11"/>
        <v>0</v>
      </c>
      <c r="Y41" s="147">
        <f t="shared" ca="1" si="11"/>
        <v>0</v>
      </c>
      <c r="Z41" s="147">
        <f t="shared" ca="1" si="11"/>
        <v>0</v>
      </c>
      <c r="AA41" s="147">
        <f t="shared" ca="1" si="11"/>
        <v>0</v>
      </c>
      <c r="AB41" s="147">
        <f t="shared" ca="1" si="11"/>
        <v>0</v>
      </c>
      <c r="AC41" s="147">
        <f t="shared" ca="1" si="11"/>
        <v>0</v>
      </c>
      <c r="AD41" s="147">
        <f t="shared" ca="1" si="11"/>
        <v>0</v>
      </c>
      <c r="AE41" s="147">
        <f t="shared" ca="1" si="11"/>
        <v>0</v>
      </c>
      <c r="AF41" s="147">
        <f t="shared" ca="1" si="11"/>
        <v>0</v>
      </c>
      <c r="AG41" s="147">
        <f t="shared" ca="1" si="11"/>
        <v>0</v>
      </c>
      <c r="AH41" s="147">
        <f t="shared" ca="1" si="11"/>
        <v>0</v>
      </c>
      <c r="AI41" s="147">
        <f t="shared" ca="1" si="11"/>
        <v>0</v>
      </c>
      <c r="AJ41" s="147">
        <f t="shared" ca="1" si="11"/>
        <v>0</v>
      </c>
      <c r="AK41" s="147">
        <f t="shared" ca="1" si="11"/>
        <v>0</v>
      </c>
      <c r="AL41" s="147">
        <f t="shared" ca="1" si="11"/>
        <v>0</v>
      </c>
      <c r="AM41" s="147">
        <f t="shared" ca="1" si="11"/>
        <v>0</v>
      </c>
      <c r="AN41" s="147">
        <f t="shared" ca="1" si="10"/>
        <v>0</v>
      </c>
      <c r="AO41" s="147">
        <f t="shared" ca="1" si="10"/>
        <v>0</v>
      </c>
      <c r="AP41" s="147">
        <f t="shared" ca="1" si="10"/>
        <v>0</v>
      </c>
      <c r="AQ41" s="147">
        <f t="shared" ca="1" si="10"/>
        <v>0</v>
      </c>
      <c r="AR41" s="147">
        <f t="shared" ca="1" si="10"/>
        <v>0</v>
      </c>
      <c r="AS41" s="147">
        <f t="shared" ca="1" si="10"/>
        <v>0</v>
      </c>
      <c r="AT41" s="147">
        <f t="shared" ca="1" si="10"/>
        <v>0</v>
      </c>
      <c r="AU41" s="147">
        <f t="shared" ca="1" si="8"/>
        <v>0</v>
      </c>
      <c r="AV41" s="147">
        <f t="shared" ca="1" si="9"/>
        <v>0</v>
      </c>
      <c r="AW41" s="147">
        <f t="shared" ca="1" si="9"/>
        <v>0</v>
      </c>
      <c r="AX41" s="147">
        <f t="shared" ca="1" si="9"/>
        <v>0</v>
      </c>
      <c r="AY41" s="147">
        <f t="shared" ca="1" si="9"/>
        <v>0</v>
      </c>
      <c r="AZ41" s="147">
        <f t="shared" ca="1" si="9"/>
        <v>0</v>
      </c>
      <c r="BA41" s="147">
        <f t="shared" ca="1" si="9"/>
        <v>0</v>
      </c>
      <c r="BB41" s="147">
        <f t="shared" ca="1" si="9"/>
        <v>0</v>
      </c>
      <c r="BC41" s="147">
        <f t="shared" ca="1" si="9"/>
        <v>0</v>
      </c>
    </row>
    <row r="42" spans="1:55" s="147" customFormat="1" ht="19.899999999999999" customHeight="1" thickBot="1">
      <c r="A42" s="796"/>
      <c r="B42" s="797"/>
      <c r="C42" s="152" t="s">
        <v>255</v>
      </c>
      <c r="D42" s="153" t="s">
        <v>93</v>
      </c>
      <c r="E42" s="603"/>
      <c r="F42" s="603"/>
      <c r="G42" s="604">
        <f t="shared" si="1"/>
        <v>0</v>
      </c>
      <c r="H42" s="605"/>
      <c r="I42" s="606"/>
      <c r="J42" s="604">
        <f t="shared" si="2"/>
        <v>0</v>
      </c>
      <c r="K42" s="607">
        <f t="shared" si="3"/>
        <v>0</v>
      </c>
      <c r="L42" s="806"/>
      <c r="M42" s="603"/>
      <c r="N42" s="603"/>
      <c r="O42" s="603"/>
      <c r="P42" s="604">
        <f t="shared" si="4"/>
        <v>0</v>
      </c>
      <c r="Q42" s="605"/>
      <c r="R42" s="606"/>
      <c r="S42" s="606"/>
      <c r="T42" s="608">
        <f t="shared" si="5"/>
        <v>0</v>
      </c>
      <c r="U42" s="609">
        <f t="shared" si="6"/>
        <v>0</v>
      </c>
      <c r="V42" s="807"/>
      <c r="W42" s="147">
        <v>42</v>
      </c>
      <c r="X42" s="147">
        <f t="shared" ca="1" si="11"/>
        <v>0</v>
      </c>
      <c r="Y42" s="147">
        <f t="shared" ca="1" si="11"/>
        <v>0</v>
      </c>
      <c r="Z42" s="147">
        <f t="shared" ca="1" si="11"/>
        <v>0</v>
      </c>
      <c r="AA42" s="147">
        <f t="shared" ca="1" si="11"/>
        <v>0</v>
      </c>
      <c r="AB42" s="147">
        <f t="shared" ca="1" si="11"/>
        <v>0</v>
      </c>
      <c r="AC42" s="147">
        <f t="shared" ca="1" si="11"/>
        <v>0</v>
      </c>
      <c r="AD42" s="147">
        <f t="shared" ca="1" si="11"/>
        <v>0</v>
      </c>
      <c r="AE42" s="147">
        <f t="shared" ca="1" si="11"/>
        <v>0</v>
      </c>
      <c r="AF42" s="147">
        <f t="shared" ca="1" si="11"/>
        <v>0</v>
      </c>
      <c r="AG42" s="147">
        <f t="shared" ca="1" si="11"/>
        <v>0</v>
      </c>
      <c r="AH42" s="147">
        <f t="shared" ca="1" si="11"/>
        <v>0</v>
      </c>
      <c r="AI42" s="147">
        <f t="shared" ca="1" si="11"/>
        <v>0</v>
      </c>
      <c r="AJ42" s="147">
        <f t="shared" ca="1" si="11"/>
        <v>0</v>
      </c>
      <c r="AK42" s="147">
        <f t="shared" ca="1" si="11"/>
        <v>0</v>
      </c>
      <c r="AL42" s="147">
        <f t="shared" ca="1" si="11"/>
        <v>0</v>
      </c>
      <c r="AM42" s="147">
        <f t="shared" ca="1" si="11"/>
        <v>0</v>
      </c>
      <c r="AN42" s="147">
        <f t="shared" ca="1" si="10"/>
        <v>0</v>
      </c>
      <c r="AO42" s="147">
        <f t="shared" ca="1" si="10"/>
        <v>0</v>
      </c>
      <c r="AP42" s="147">
        <f t="shared" ca="1" si="10"/>
        <v>0</v>
      </c>
      <c r="AQ42" s="147">
        <f t="shared" ca="1" si="10"/>
        <v>0</v>
      </c>
      <c r="AR42" s="147">
        <f t="shared" ca="1" si="10"/>
        <v>0</v>
      </c>
      <c r="AS42" s="147">
        <f t="shared" ca="1" si="10"/>
        <v>0</v>
      </c>
      <c r="AT42" s="147">
        <f t="shared" ca="1" si="10"/>
        <v>0</v>
      </c>
      <c r="AU42" s="147">
        <f t="shared" ca="1" si="8"/>
        <v>0</v>
      </c>
      <c r="AV42" s="147">
        <f t="shared" ca="1" si="9"/>
        <v>0</v>
      </c>
      <c r="AW42" s="147">
        <f t="shared" ca="1" si="9"/>
        <v>0</v>
      </c>
      <c r="AX42" s="147">
        <f t="shared" ca="1" si="9"/>
        <v>0</v>
      </c>
      <c r="AY42" s="147">
        <f t="shared" ca="1" si="9"/>
        <v>0</v>
      </c>
      <c r="AZ42" s="147">
        <f t="shared" ca="1" si="9"/>
        <v>0</v>
      </c>
      <c r="BA42" s="147">
        <f t="shared" ca="1" si="9"/>
        <v>0</v>
      </c>
      <c r="BB42" s="147">
        <f t="shared" ca="1" si="9"/>
        <v>0</v>
      </c>
      <c r="BC42" s="147">
        <f t="shared" ca="1" si="9"/>
        <v>0</v>
      </c>
    </row>
    <row r="43" spans="1:55" s="147" customFormat="1" ht="19.899999999999999" customHeight="1" thickTop="1">
      <c r="A43" s="795">
        <v>22</v>
      </c>
      <c r="B43" s="797" t="s">
        <v>446</v>
      </c>
      <c r="C43" s="150" t="s">
        <v>90</v>
      </c>
      <c r="D43" s="151" t="s">
        <v>91</v>
      </c>
      <c r="E43" s="589"/>
      <c r="F43" s="589"/>
      <c r="G43" s="590">
        <f t="shared" si="1"/>
        <v>0</v>
      </c>
      <c r="H43" s="591"/>
      <c r="I43" s="592"/>
      <c r="J43" s="590">
        <f t="shared" si="2"/>
        <v>0</v>
      </c>
      <c r="K43" s="593">
        <f t="shared" si="3"/>
        <v>0</v>
      </c>
      <c r="L43" s="791" t="s">
        <v>92</v>
      </c>
      <c r="M43" s="589"/>
      <c r="N43" s="589"/>
      <c r="O43" s="589"/>
      <c r="P43" s="590">
        <f t="shared" si="4"/>
        <v>0</v>
      </c>
      <c r="Q43" s="591"/>
      <c r="R43" s="592"/>
      <c r="S43" s="592"/>
      <c r="T43" s="594">
        <f t="shared" si="5"/>
        <v>0</v>
      </c>
      <c r="U43" s="595">
        <f t="shared" si="6"/>
        <v>0</v>
      </c>
      <c r="V43" s="793">
        <f>SUM(U43:U44)</f>
        <v>0</v>
      </c>
      <c r="W43" s="147">
        <v>43</v>
      </c>
      <c r="X43" s="147">
        <f t="shared" ca="1" si="11"/>
        <v>0</v>
      </c>
      <c r="Y43" s="147">
        <f t="shared" ca="1" si="11"/>
        <v>0</v>
      </c>
      <c r="Z43" s="147">
        <f t="shared" ca="1" si="11"/>
        <v>0</v>
      </c>
      <c r="AA43" s="147">
        <f t="shared" ca="1" si="11"/>
        <v>0</v>
      </c>
      <c r="AB43" s="147">
        <f t="shared" ca="1" si="11"/>
        <v>0</v>
      </c>
      <c r="AC43" s="147">
        <f t="shared" ca="1" si="11"/>
        <v>0</v>
      </c>
      <c r="AD43" s="147">
        <f t="shared" ca="1" si="11"/>
        <v>0</v>
      </c>
      <c r="AE43" s="147">
        <f t="shared" ca="1" si="11"/>
        <v>0</v>
      </c>
      <c r="AF43" s="147">
        <f t="shared" ca="1" si="11"/>
        <v>0</v>
      </c>
      <c r="AG43" s="147">
        <f t="shared" ca="1" si="11"/>
        <v>0</v>
      </c>
      <c r="AH43" s="147">
        <f t="shared" ca="1" si="11"/>
        <v>0</v>
      </c>
      <c r="AI43" s="147">
        <f t="shared" ca="1" si="11"/>
        <v>0</v>
      </c>
      <c r="AJ43" s="147">
        <f t="shared" ca="1" si="11"/>
        <v>0</v>
      </c>
      <c r="AK43" s="147">
        <f t="shared" ca="1" si="11"/>
        <v>0</v>
      </c>
      <c r="AL43" s="147">
        <f t="shared" ca="1" si="11"/>
        <v>0</v>
      </c>
      <c r="AM43" s="147">
        <f t="shared" ca="1" si="11"/>
        <v>0</v>
      </c>
      <c r="AN43" s="147">
        <f t="shared" ca="1" si="10"/>
        <v>0</v>
      </c>
      <c r="AO43" s="147">
        <f t="shared" ca="1" si="10"/>
        <v>0</v>
      </c>
      <c r="AP43" s="147">
        <f t="shared" ca="1" si="10"/>
        <v>0</v>
      </c>
      <c r="AQ43" s="147">
        <f t="shared" ca="1" si="10"/>
        <v>0</v>
      </c>
      <c r="AR43" s="147">
        <f t="shared" ca="1" si="10"/>
        <v>0</v>
      </c>
      <c r="AS43" s="147">
        <f t="shared" ca="1" si="10"/>
        <v>0</v>
      </c>
      <c r="AT43" s="147">
        <f t="shared" ca="1" si="10"/>
        <v>0</v>
      </c>
      <c r="AU43" s="147">
        <f t="shared" ca="1" si="8"/>
        <v>0</v>
      </c>
      <c r="AV43" s="147">
        <f t="shared" ca="1" si="9"/>
        <v>0</v>
      </c>
      <c r="AW43" s="147">
        <f t="shared" ca="1" si="9"/>
        <v>0</v>
      </c>
      <c r="AX43" s="147">
        <f t="shared" ca="1" si="9"/>
        <v>0</v>
      </c>
      <c r="AY43" s="147">
        <f t="shared" ca="1" si="9"/>
        <v>0</v>
      </c>
      <c r="AZ43" s="147">
        <f t="shared" ca="1" si="9"/>
        <v>0</v>
      </c>
      <c r="BA43" s="147">
        <f t="shared" ca="1" si="9"/>
        <v>0</v>
      </c>
      <c r="BB43" s="147">
        <f t="shared" ca="1" si="9"/>
        <v>0</v>
      </c>
      <c r="BC43" s="147">
        <f t="shared" ca="1" si="9"/>
        <v>0</v>
      </c>
    </row>
    <row r="44" spans="1:55" s="147" customFormat="1" ht="19.899999999999999" customHeight="1" thickBot="1">
      <c r="A44" s="796"/>
      <c r="B44" s="797"/>
      <c r="C44" s="152" t="s">
        <v>255</v>
      </c>
      <c r="D44" s="153" t="s">
        <v>93</v>
      </c>
      <c r="E44" s="603"/>
      <c r="F44" s="603"/>
      <c r="G44" s="604">
        <f t="shared" si="1"/>
        <v>0</v>
      </c>
      <c r="H44" s="605"/>
      <c r="I44" s="606"/>
      <c r="J44" s="604">
        <f t="shared" si="2"/>
        <v>0</v>
      </c>
      <c r="K44" s="607">
        <f t="shared" si="3"/>
        <v>0</v>
      </c>
      <c r="L44" s="792"/>
      <c r="M44" s="603"/>
      <c r="N44" s="603"/>
      <c r="O44" s="603"/>
      <c r="P44" s="604">
        <f t="shared" si="4"/>
        <v>0</v>
      </c>
      <c r="Q44" s="605"/>
      <c r="R44" s="606"/>
      <c r="S44" s="606"/>
      <c r="T44" s="608">
        <f t="shared" si="5"/>
        <v>0</v>
      </c>
      <c r="U44" s="609">
        <f t="shared" si="6"/>
        <v>0</v>
      </c>
      <c r="V44" s="794"/>
      <c r="W44" s="147">
        <v>44</v>
      </c>
      <c r="X44" s="147">
        <f t="shared" ca="1" si="11"/>
        <v>0</v>
      </c>
      <c r="Y44" s="147">
        <f t="shared" ca="1" si="11"/>
        <v>0</v>
      </c>
      <c r="Z44" s="147">
        <f t="shared" ca="1" si="11"/>
        <v>0</v>
      </c>
      <c r="AA44" s="147">
        <f t="shared" ca="1" si="11"/>
        <v>0</v>
      </c>
      <c r="AB44" s="147">
        <f t="shared" ca="1" si="11"/>
        <v>0</v>
      </c>
      <c r="AC44" s="147">
        <f t="shared" ca="1" si="11"/>
        <v>0</v>
      </c>
      <c r="AD44" s="147">
        <f t="shared" ca="1" si="11"/>
        <v>0</v>
      </c>
      <c r="AE44" s="147">
        <f t="shared" ca="1" si="11"/>
        <v>0</v>
      </c>
      <c r="AF44" s="147">
        <f t="shared" ca="1" si="11"/>
        <v>0</v>
      </c>
      <c r="AG44" s="147">
        <f t="shared" ca="1" si="11"/>
        <v>0</v>
      </c>
      <c r="AH44" s="147">
        <f t="shared" ca="1" si="11"/>
        <v>0</v>
      </c>
      <c r="AI44" s="147">
        <f t="shared" ca="1" si="11"/>
        <v>0</v>
      </c>
      <c r="AJ44" s="147">
        <f t="shared" ca="1" si="11"/>
        <v>0</v>
      </c>
      <c r="AK44" s="147">
        <f t="shared" ca="1" si="11"/>
        <v>0</v>
      </c>
      <c r="AL44" s="147">
        <f t="shared" ca="1" si="11"/>
        <v>0</v>
      </c>
      <c r="AM44" s="147">
        <f t="shared" ca="1" si="11"/>
        <v>0</v>
      </c>
      <c r="AN44" s="147">
        <f t="shared" ca="1" si="10"/>
        <v>0</v>
      </c>
      <c r="AO44" s="147">
        <f t="shared" ca="1" si="10"/>
        <v>0</v>
      </c>
      <c r="AP44" s="147">
        <f t="shared" ca="1" si="10"/>
        <v>0</v>
      </c>
      <c r="AQ44" s="147">
        <f t="shared" ca="1" si="10"/>
        <v>0</v>
      </c>
      <c r="AR44" s="147">
        <f t="shared" ca="1" si="10"/>
        <v>0</v>
      </c>
      <c r="AS44" s="147">
        <f t="shared" ca="1" si="10"/>
        <v>0</v>
      </c>
      <c r="AT44" s="147">
        <f t="shared" ca="1" si="10"/>
        <v>0</v>
      </c>
      <c r="AU44" s="147">
        <f t="shared" ca="1" si="8"/>
        <v>0</v>
      </c>
      <c r="AV44" s="147">
        <f t="shared" ca="1" si="9"/>
        <v>0</v>
      </c>
      <c r="AW44" s="147">
        <f t="shared" ca="1" si="9"/>
        <v>0</v>
      </c>
      <c r="AX44" s="147">
        <f t="shared" ca="1" si="9"/>
        <v>0</v>
      </c>
      <c r="AY44" s="147">
        <f t="shared" ca="1" si="9"/>
        <v>0</v>
      </c>
      <c r="AZ44" s="147">
        <f t="shared" ca="1" si="9"/>
        <v>0</v>
      </c>
      <c r="BA44" s="147">
        <f t="shared" ca="1" si="9"/>
        <v>0</v>
      </c>
      <c r="BB44" s="147">
        <f t="shared" ca="1" si="9"/>
        <v>0</v>
      </c>
      <c r="BC44" s="147">
        <f t="shared" ca="1" si="9"/>
        <v>0</v>
      </c>
    </row>
    <row r="45" spans="1:55" s="147" customFormat="1" ht="19.899999999999999" customHeight="1" thickTop="1">
      <c r="A45" s="795">
        <v>23</v>
      </c>
      <c r="B45" s="797" t="s">
        <v>447</v>
      </c>
      <c r="C45" s="150" t="s">
        <v>90</v>
      </c>
      <c r="D45" s="151" t="s">
        <v>91</v>
      </c>
      <c r="E45" s="589"/>
      <c r="F45" s="589"/>
      <c r="G45" s="590">
        <f t="shared" si="1"/>
        <v>0</v>
      </c>
      <c r="H45" s="591"/>
      <c r="I45" s="592"/>
      <c r="J45" s="590">
        <f t="shared" si="2"/>
        <v>0</v>
      </c>
      <c r="K45" s="593">
        <f t="shared" si="3"/>
        <v>0</v>
      </c>
      <c r="L45" s="791" t="s">
        <v>92</v>
      </c>
      <c r="M45" s="589"/>
      <c r="N45" s="589"/>
      <c r="O45" s="589"/>
      <c r="P45" s="590">
        <f t="shared" si="4"/>
        <v>0</v>
      </c>
      <c r="Q45" s="591"/>
      <c r="R45" s="592"/>
      <c r="S45" s="592"/>
      <c r="T45" s="594">
        <f t="shared" si="5"/>
        <v>0</v>
      </c>
      <c r="U45" s="595">
        <f t="shared" si="6"/>
        <v>0</v>
      </c>
      <c r="V45" s="793">
        <f>SUM(U45:U46)</f>
        <v>0</v>
      </c>
      <c r="W45" s="147">
        <v>45</v>
      </c>
      <c r="X45" s="147">
        <f t="shared" ca="1" si="11"/>
        <v>0</v>
      </c>
      <c r="Y45" s="147">
        <f t="shared" ca="1" si="11"/>
        <v>0</v>
      </c>
      <c r="Z45" s="147">
        <f t="shared" ca="1" si="11"/>
        <v>0</v>
      </c>
      <c r="AA45" s="147">
        <f t="shared" ca="1" si="11"/>
        <v>0</v>
      </c>
      <c r="AB45" s="147">
        <f t="shared" ca="1" si="11"/>
        <v>0</v>
      </c>
      <c r="AC45" s="147">
        <f t="shared" ca="1" si="11"/>
        <v>0</v>
      </c>
      <c r="AD45" s="147">
        <f t="shared" ca="1" si="11"/>
        <v>0</v>
      </c>
      <c r="AE45" s="147">
        <f t="shared" ca="1" si="11"/>
        <v>0</v>
      </c>
      <c r="AF45" s="147">
        <f t="shared" ca="1" si="11"/>
        <v>0</v>
      </c>
      <c r="AG45" s="147">
        <f t="shared" ca="1" si="11"/>
        <v>0</v>
      </c>
      <c r="AH45" s="147">
        <f t="shared" ca="1" si="11"/>
        <v>0</v>
      </c>
      <c r="AI45" s="147">
        <f ca="1">IF($C45=AI$6,INDIRECT(AI$5&amp;$W45),0)</f>
        <v>0</v>
      </c>
      <c r="AJ45" s="147">
        <f t="shared" ca="1" si="11"/>
        <v>0</v>
      </c>
      <c r="AK45" s="147">
        <f t="shared" ca="1" si="11"/>
        <v>0</v>
      </c>
      <c r="AL45" s="147">
        <f t="shared" ca="1" si="11"/>
        <v>0</v>
      </c>
      <c r="AM45" s="147">
        <f t="shared" ca="1" si="11"/>
        <v>0</v>
      </c>
      <c r="AN45" s="147">
        <f t="shared" ca="1" si="10"/>
        <v>0</v>
      </c>
      <c r="AO45" s="147">
        <f t="shared" ca="1" si="10"/>
        <v>0</v>
      </c>
      <c r="AP45" s="147">
        <f t="shared" ca="1" si="10"/>
        <v>0</v>
      </c>
      <c r="AQ45" s="147">
        <f t="shared" ca="1" si="10"/>
        <v>0</v>
      </c>
      <c r="AR45" s="147">
        <f t="shared" ca="1" si="10"/>
        <v>0</v>
      </c>
      <c r="AS45" s="147">
        <f t="shared" ca="1" si="10"/>
        <v>0</v>
      </c>
      <c r="AT45" s="147">
        <f t="shared" ca="1" si="10"/>
        <v>0</v>
      </c>
      <c r="AU45" s="147">
        <f t="shared" ca="1" si="8"/>
        <v>0</v>
      </c>
      <c r="AV45" s="147">
        <f t="shared" ca="1" si="9"/>
        <v>0</v>
      </c>
      <c r="AW45" s="147">
        <f t="shared" ca="1" si="9"/>
        <v>0</v>
      </c>
      <c r="AX45" s="147">
        <f t="shared" ca="1" si="9"/>
        <v>0</v>
      </c>
      <c r="AY45" s="147">
        <f t="shared" ca="1" si="9"/>
        <v>0</v>
      </c>
      <c r="AZ45" s="147">
        <f t="shared" ca="1" si="9"/>
        <v>0</v>
      </c>
      <c r="BA45" s="147">
        <f t="shared" ca="1" si="9"/>
        <v>0</v>
      </c>
      <c r="BB45" s="147">
        <f t="shared" ca="1" si="9"/>
        <v>0</v>
      </c>
      <c r="BC45" s="147">
        <f t="shared" ca="1" si="9"/>
        <v>0</v>
      </c>
    </row>
    <row r="46" spans="1:55" s="147" customFormat="1" ht="19.899999999999999" customHeight="1" thickBot="1">
      <c r="A46" s="796"/>
      <c r="B46" s="797"/>
      <c r="C46" s="152" t="s">
        <v>255</v>
      </c>
      <c r="D46" s="153" t="s">
        <v>93</v>
      </c>
      <c r="E46" s="603"/>
      <c r="F46" s="603"/>
      <c r="G46" s="604">
        <f t="shared" si="1"/>
        <v>0</v>
      </c>
      <c r="H46" s="605"/>
      <c r="I46" s="606"/>
      <c r="J46" s="604">
        <f t="shared" si="2"/>
        <v>0</v>
      </c>
      <c r="K46" s="607">
        <f t="shared" si="3"/>
        <v>0</v>
      </c>
      <c r="L46" s="792"/>
      <c r="M46" s="603"/>
      <c r="N46" s="603"/>
      <c r="O46" s="603"/>
      <c r="P46" s="604">
        <f t="shared" si="4"/>
        <v>0</v>
      </c>
      <c r="Q46" s="605"/>
      <c r="R46" s="606"/>
      <c r="S46" s="606"/>
      <c r="T46" s="608">
        <f t="shared" si="5"/>
        <v>0</v>
      </c>
      <c r="U46" s="609">
        <f t="shared" si="6"/>
        <v>0</v>
      </c>
      <c r="V46" s="794"/>
      <c r="W46" s="147">
        <v>46</v>
      </c>
      <c r="X46" s="147">
        <f t="shared" ca="1" si="11"/>
        <v>0</v>
      </c>
      <c r="Y46" s="147">
        <f t="shared" ca="1" si="11"/>
        <v>0</v>
      </c>
      <c r="Z46" s="147">
        <f t="shared" ca="1" si="11"/>
        <v>0</v>
      </c>
      <c r="AA46" s="147">
        <f t="shared" ca="1" si="11"/>
        <v>0</v>
      </c>
      <c r="AB46" s="147">
        <f t="shared" ca="1" si="11"/>
        <v>0</v>
      </c>
      <c r="AC46" s="147">
        <f t="shared" ca="1" si="11"/>
        <v>0</v>
      </c>
      <c r="AD46" s="147">
        <f t="shared" ca="1" si="11"/>
        <v>0</v>
      </c>
      <c r="AE46" s="147">
        <f t="shared" ca="1" si="11"/>
        <v>0</v>
      </c>
      <c r="AF46" s="147">
        <f t="shared" ca="1" si="11"/>
        <v>0</v>
      </c>
      <c r="AG46" s="147">
        <f t="shared" ca="1" si="11"/>
        <v>0</v>
      </c>
      <c r="AH46" s="147">
        <f t="shared" ca="1" si="11"/>
        <v>0</v>
      </c>
      <c r="AI46" s="147">
        <f t="shared" ca="1" si="11"/>
        <v>0</v>
      </c>
      <c r="AJ46" s="147">
        <f t="shared" ca="1" si="11"/>
        <v>0</v>
      </c>
      <c r="AK46" s="147">
        <f t="shared" ca="1" si="11"/>
        <v>0</v>
      </c>
      <c r="AL46" s="147">
        <f t="shared" ca="1" si="11"/>
        <v>0</v>
      </c>
      <c r="AM46" s="147">
        <f t="shared" ca="1" si="11"/>
        <v>0</v>
      </c>
      <c r="AN46" s="147">
        <f t="shared" ca="1" si="10"/>
        <v>0</v>
      </c>
      <c r="AO46" s="147">
        <f t="shared" ca="1" si="10"/>
        <v>0</v>
      </c>
      <c r="AP46" s="147">
        <f t="shared" ca="1" si="10"/>
        <v>0</v>
      </c>
      <c r="AQ46" s="147">
        <f t="shared" ca="1" si="10"/>
        <v>0</v>
      </c>
      <c r="AR46" s="147">
        <f t="shared" ca="1" si="10"/>
        <v>0</v>
      </c>
      <c r="AS46" s="147">
        <f t="shared" ca="1" si="10"/>
        <v>0</v>
      </c>
      <c r="AT46" s="147">
        <f t="shared" ca="1" si="10"/>
        <v>0</v>
      </c>
      <c r="AU46" s="147">
        <f t="shared" ca="1" si="8"/>
        <v>0</v>
      </c>
      <c r="AV46" s="147">
        <f t="shared" ca="1" si="9"/>
        <v>0</v>
      </c>
      <c r="AW46" s="147">
        <f t="shared" ca="1" si="9"/>
        <v>0</v>
      </c>
      <c r="AX46" s="147">
        <f t="shared" ca="1" si="9"/>
        <v>0</v>
      </c>
      <c r="AY46" s="147">
        <f t="shared" ca="1" si="9"/>
        <v>0</v>
      </c>
      <c r="AZ46" s="147">
        <f t="shared" ca="1" si="9"/>
        <v>0</v>
      </c>
      <c r="BA46" s="147">
        <f t="shared" ca="1" si="9"/>
        <v>0</v>
      </c>
      <c r="BB46" s="147">
        <f t="shared" ca="1" si="9"/>
        <v>0</v>
      </c>
      <c r="BC46" s="147">
        <f t="shared" ref="BC46" ca="1" si="12">IF($C46=BC$6,INDIRECT(BC$5&amp;$W46),0)</f>
        <v>0</v>
      </c>
    </row>
    <row r="47" spans="1:55" s="147" customFormat="1" ht="19.899999999999999" customHeight="1" thickTop="1">
      <c r="A47" s="795">
        <v>24</v>
      </c>
      <c r="B47" s="797" t="s">
        <v>448</v>
      </c>
      <c r="C47" s="150" t="s">
        <v>90</v>
      </c>
      <c r="D47" s="151" t="s">
        <v>91</v>
      </c>
      <c r="E47" s="589"/>
      <c r="F47" s="589"/>
      <c r="G47" s="590">
        <f t="shared" si="1"/>
        <v>0</v>
      </c>
      <c r="H47" s="591"/>
      <c r="I47" s="592"/>
      <c r="J47" s="590">
        <f t="shared" si="2"/>
        <v>0</v>
      </c>
      <c r="K47" s="593">
        <f t="shared" si="3"/>
        <v>0</v>
      </c>
      <c r="L47" s="791" t="s">
        <v>92</v>
      </c>
      <c r="M47" s="589"/>
      <c r="N47" s="589"/>
      <c r="O47" s="589"/>
      <c r="P47" s="590">
        <f t="shared" si="4"/>
        <v>0</v>
      </c>
      <c r="Q47" s="591"/>
      <c r="R47" s="592"/>
      <c r="S47" s="592"/>
      <c r="T47" s="594">
        <f t="shared" si="5"/>
        <v>0</v>
      </c>
      <c r="U47" s="595">
        <f t="shared" si="6"/>
        <v>0</v>
      </c>
      <c r="V47" s="793">
        <f>SUM(U47:U48)</f>
        <v>0</v>
      </c>
      <c r="W47" s="147">
        <v>47</v>
      </c>
      <c r="X47" s="147">
        <f t="shared" ca="1" si="11"/>
        <v>0</v>
      </c>
      <c r="Y47" s="147">
        <f t="shared" ca="1" si="11"/>
        <v>0</v>
      </c>
      <c r="Z47" s="147">
        <f t="shared" ca="1" si="11"/>
        <v>0</v>
      </c>
      <c r="AA47" s="147">
        <f t="shared" ca="1" si="11"/>
        <v>0</v>
      </c>
      <c r="AB47" s="147">
        <f t="shared" ca="1" si="11"/>
        <v>0</v>
      </c>
      <c r="AC47" s="147">
        <f t="shared" ca="1" si="11"/>
        <v>0</v>
      </c>
      <c r="AD47" s="147">
        <f t="shared" ca="1" si="11"/>
        <v>0</v>
      </c>
      <c r="AE47" s="147">
        <f t="shared" ca="1" si="11"/>
        <v>0</v>
      </c>
      <c r="AF47" s="147">
        <f t="shared" ca="1" si="11"/>
        <v>0</v>
      </c>
      <c r="AG47" s="147">
        <f t="shared" ca="1" si="11"/>
        <v>0</v>
      </c>
      <c r="AH47" s="147">
        <f t="shared" ca="1" si="11"/>
        <v>0</v>
      </c>
      <c r="AI47" s="147">
        <f t="shared" ca="1" si="11"/>
        <v>0</v>
      </c>
      <c r="AJ47" s="147">
        <f t="shared" ca="1" si="11"/>
        <v>0</v>
      </c>
      <c r="AK47" s="147">
        <f t="shared" ca="1" si="11"/>
        <v>0</v>
      </c>
      <c r="AL47" s="147">
        <f t="shared" ca="1" si="11"/>
        <v>0</v>
      </c>
      <c r="AM47" s="147">
        <f t="shared" ref="AM47:BC58" ca="1" si="13">IF($C47=AM$6,INDIRECT(AM$5&amp;$W47),0)</f>
        <v>0</v>
      </c>
      <c r="AN47" s="147">
        <f t="shared" ca="1" si="13"/>
        <v>0</v>
      </c>
      <c r="AO47" s="147">
        <f t="shared" ca="1" si="13"/>
        <v>0</v>
      </c>
      <c r="AP47" s="147">
        <f t="shared" ca="1" si="13"/>
        <v>0</v>
      </c>
      <c r="AQ47" s="147">
        <f t="shared" ca="1" si="13"/>
        <v>0</v>
      </c>
      <c r="AR47" s="147">
        <f t="shared" ca="1" si="13"/>
        <v>0</v>
      </c>
      <c r="AS47" s="147">
        <f t="shared" ca="1" si="13"/>
        <v>0</v>
      </c>
      <c r="AT47" s="147">
        <f t="shared" ca="1" si="13"/>
        <v>0</v>
      </c>
      <c r="AU47" s="147">
        <f t="shared" ca="1" si="13"/>
        <v>0</v>
      </c>
      <c r="AV47" s="147">
        <f t="shared" ca="1" si="13"/>
        <v>0</v>
      </c>
      <c r="AW47" s="147">
        <f t="shared" ca="1" si="13"/>
        <v>0</v>
      </c>
      <c r="AX47" s="147">
        <f t="shared" ca="1" si="13"/>
        <v>0</v>
      </c>
      <c r="AY47" s="147">
        <f t="shared" ca="1" si="13"/>
        <v>0</v>
      </c>
      <c r="AZ47" s="147">
        <f t="shared" ca="1" si="13"/>
        <v>0</v>
      </c>
      <c r="BA47" s="147">
        <f t="shared" ca="1" si="13"/>
        <v>0</v>
      </c>
      <c r="BB47" s="147">
        <f t="shared" ca="1" si="13"/>
        <v>0</v>
      </c>
      <c r="BC47" s="147">
        <f t="shared" ca="1" si="13"/>
        <v>0</v>
      </c>
    </row>
    <row r="48" spans="1:55" s="147" customFormat="1" ht="19.899999999999999" customHeight="1" thickBot="1">
      <c r="A48" s="796"/>
      <c r="B48" s="797"/>
      <c r="C48" s="152" t="s">
        <v>255</v>
      </c>
      <c r="D48" s="153" t="s">
        <v>93</v>
      </c>
      <c r="E48" s="603"/>
      <c r="F48" s="603"/>
      <c r="G48" s="604">
        <f t="shared" si="1"/>
        <v>0</v>
      </c>
      <c r="H48" s="605"/>
      <c r="I48" s="606"/>
      <c r="J48" s="604">
        <f t="shared" si="2"/>
        <v>0</v>
      </c>
      <c r="K48" s="607">
        <f t="shared" si="3"/>
        <v>0</v>
      </c>
      <c r="L48" s="792"/>
      <c r="M48" s="603"/>
      <c r="N48" s="603"/>
      <c r="O48" s="603"/>
      <c r="P48" s="604">
        <f t="shared" si="4"/>
        <v>0</v>
      </c>
      <c r="Q48" s="605"/>
      <c r="R48" s="606"/>
      <c r="S48" s="606"/>
      <c r="T48" s="608">
        <f t="shared" si="5"/>
        <v>0</v>
      </c>
      <c r="U48" s="609">
        <f t="shared" si="6"/>
        <v>0</v>
      </c>
      <c r="V48" s="794"/>
      <c r="W48" s="147">
        <v>48</v>
      </c>
      <c r="X48" s="147">
        <f t="shared" ref="X48:AM60" ca="1" si="14">IF($C48=X$6,INDIRECT(X$5&amp;$W48),0)</f>
        <v>0</v>
      </c>
      <c r="Y48" s="147">
        <f t="shared" ca="1" si="14"/>
        <v>0</v>
      </c>
      <c r="Z48" s="147">
        <f t="shared" ca="1" si="14"/>
        <v>0</v>
      </c>
      <c r="AA48" s="147">
        <f t="shared" ca="1" si="14"/>
        <v>0</v>
      </c>
      <c r="AB48" s="147">
        <f t="shared" ca="1" si="14"/>
        <v>0</v>
      </c>
      <c r="AC48" s="147">
        <f t="shared" ca="1" si="14"/>
        <v>0</v>
      </c>
      <c r="AD48" s="147">
        <f t="shared" ca="1" si="14"/>
        <v>0</v>
      </c>
      <c r="AE48" s="147">
        <f t="shared" ca="1" si="14"/>
        <v>0</v>
      </c>
      <c r="AF48" s="147">
        <f t="shared" ca="1" si="14"/>
        <v>0</v>
      </c>
      <c r="AG48" s="147">
        <f t="shared" ca="1" si="14"/>
        <v>0</v>
      </c>
      <c r="AH48" s="147">
        <f t="shared" ca="1" si="14"/>
        <v>0</v>
      </c>
      <c r="AI48" s="147">
        <f t="shared" ca="1" si="14"/>
        <v>0</v>
      </c>
      <c r="AJ48" s="147">
        <f t="shared" ca="1" si="14"/>
        <v>0</v>
      </c>
      <c r="AK48" s="147">
        <f t="shared" ca="1" si="14"/>
        <v>0</v>
      </c>
      <c r="AL48" s="147">
        <f t="shared" ca="1" si="14"/>
        <v>0</v>
      </c>
      <c r="AM48" s="147">
        <f t="shared" ca="1" si="14"/>
        <v>0</v>
      </c>
      <c r="AN48" s="147">
        <f t="shared" ca="1" si="13"/>
        <v>0</v>
      </c>
      <c r="AO48" s="147">
        <f t="shared" ca="1" si="13"/>
        <v>0</v>
      </c>
      <c r="AP48" s="147">
        <f t="shared" ca="1" si="13"/>
        <v>0</v>
      </c>
      <c r="AQ48" s="147">
        <f t="shared" ca="1" si="13"/>
        <v>0</v>
      </c>
      <c r="AR48" s="147">
        <f t="shared" ca="1" si="13"/>
        <v>0</v>
      </c>
      <c r="AS48" s="147">
        <f t="shared" ca="1" si="13"/>
        <v>0</v>
      </c>
      <c r="AT48" s="147">
        <f t="shared" ca="1" si="13"/>
        <v>0</v>
      </c>
      <c r="AU48" s="147">
        <f t="shared" ca="1" si="13"/>
        <v>0</v>
      </c>
      <c r="AV48" s="147">
        <f t="shared" ca="1" si="13"/>
        <v>0</v>
      </c>
      <c r="AW48" s="147">
        <f t="shared" ca="1" si="13"/>
        <v>0</v>
      </c>
      <c r="AX48" s="147">
        <f t="shared" ca="1" si="13"/>
        <v>0</v>
      </c>
      <c r="AY48" s="147">
        <f t="shared" ca="1" si="13"/>
        <v>0</v>
      </c>
      <c r="AZ48" s="147">
        <f t="shared" ca="1" si="13"/>
        <v>0</v>
      </c>
      <c r="BA48" s="147">
        <f t="shared" ca="1" si="13"/>
        <v>0</v>
      </c>
      <c r="BB48" s="147">
        <f t="shared" ca="1" si="13"/>
        <v>0</v>
      </c>
      <c r="BC48" s="147">
        <f t="shared" ca="1" si="13"/>
        <v>0</v>
      </c>
    </row>
    <row r="49" spans="1:55" s="147" customFormat="1" ht="19.899999999999999" customHeight="1" thickTop="1">
      <c r="A49" s="795">
        <v>25</v>
      </c>
      <c r="B49" s="797" t="s">
        <v>449</v>
      </c>
      <c r="C49" s="150" t="s">
        <v>90</v>
      </c>
      <c r="D49" s="151" t="s">
        <v>91</v>
      </c>
      <c r="E49" s="589"/>
      <c r="F49" s="589"/>
      <c r="G49" s="590">
        <f t="shared" si="1"/>
        <v>0</v>
      </c>
      <c r="H49" s="591"/>
      <c r="I49" s="592"/>
      <c r="J49" s="590">
        <f t="shared" si="2"/>
        <v>0</v>
      </c>
      <c r="K49" s="593">
        <f t="shared" si="3"/>
        <v>0</v>
      </c>
      <c r="L49" s="791" t="s">
        <v>92</v>
      </c>
      <c r="M49" s="589"/>
      <c r="N49" s="589"/>
      <c r="O49" s="589"/>
      <c r="P49" s="590">
        <f t="shared" si="4"/>
        <v>0</v>
      </c>
      <c r="Q49" s="591"/>
      <c r="R49" s="592"/>
      <c r="S49" s="592"/>
      <c r="T49" s="594">
        <f t="shared" si="5"/>
        <v>0</v>
      </c>
      <c r="U49" s="595">
        <f t="shared" si="6"/>
        <v>0</v>
      </c>
      <c r="V49" s="793">
        <f>SUM(U49:U50)</f>
        <v>0</v>
      </c>
      <c r="W49" s="147">
        <v>49</v>
      </c>
      <c r="X49" s="147">
        <f t="shared" ca="1" si="14"/>
        <v>0</v>
      </c>
      <c r="Y49" s="147">
        <f t="shared" ca="1" si="14"/>
        <v>0</v>
      </c>
      <c r="Z49" s="147">
        <f t="shared" ca="1" si="14"/>
        <v>0</v>
      </c>
      <c r="AA49" s="147">
        <f t="shared" ca="1" si="14"/>
        <v>0</v>
      </c>
      <c r="AB49" s="147">
        <f t="shared" ca="1" si="14"/>
        <v>0</v>
      </c>
      <c r="AC49" s="147">
        <f t="shared" ca="1" si="14"/>
        <v>0</v>
      </c>
      <c r="AD49" s="147">
        <f t="shared" ca="1" si="14"/>
        <v>0</v>
      </c>
      <c r="AE49" s="147">
        <f t="shared" ca="1" si="14"/>
        <v>0</v>
      </c>
      <c r="AF49" s="147">
        <f t="shared" ca="1" si="14"/>
        <v>0</v>
      </c>
      <c r="AG49" s="147">
        <f t="shared" ca="1" si="14"/>
        <v>0</v>
      </c>
      <c r="AH49" s="147">
        <f t="shared" ca="1" si="14"/>
        <v>0</v>
      </c>
      <c r="AI49" s="147">
        <f t="shared" ca="1" si="14"/>
        <v>0</v>
      </c>
      <c r="AJ49" s="147">
        <f t="shared" ca="1" si="14"/>
        <v>0</v>
      </c>
      <c r="AK49" s="147">
        <f t="shared" ca="1" si="14"/>
        <v>0</v>
      </c>
      <c r="AL49" s="147">
        <f t="shared" ca="1" si="14"/>
        <v>0</v>
      </c>
      <c r="AM49" s="147">
        <f t="shared" ca="1" si="14"/>
        <v>0</v>
      </c>
      <c r="AN49" s="147">
        <f t="shared" ca="1" si="13"/>
        <v>0</v>
      </c>
      <c r="AO49" s="147">
        <f t="shared" ca="1" si="13"/>
        <v>0</v>
      </c>
      <c r="AP49" s="147">
        <f t="shared" ca="1" si="13"/>
        <v>0</v>
      </c>
      <c r="AQ49" s="147">
        <f t="shared" ca="1" si="13"/>
        <v>0</v>
      </c>
      <c r="AR49" s="147">
        <f t="shared" ca="1" si="13"/>
        <v>0</v>
      </c>
      <c r="AS49" s="147">
        <f t="shared" ca="1" si="13"/>
        <v>0</v>
      </c>
      <c r="AT49" s="147">
        <f t="shared" ca="1" si="13"/>
        <v>0</v>
      </c>
      <c r="AU49" s="147">
        <f t="shared" ca="1" si="13"/>
        <v>0</v>
      </c>
      <c r="AV49" s="147">
        <f t="shared" ca="1" si="13"/>
        <v>0</v>
      </c>
      <c r="AW49" s="147">
        <f t="shared" ca="1" si="13"/>
        <v>0</v>
      </c>
      <c r="AX49" s="147">
        <f t="shared" ca="1" si="13"/>
        <v>0</v>
      </c>
      <c r="AY49" s="147">
        <f t="shared" ca="1" si="13"/>
        <v>0</v>
      </c>
      <c r="AZ49" s="147">
        <f t="shared" ca="1" si="13"/>
        <v>0</v>
      </c>
      <c r="BA49" s="147">
        <f t="shared" ca="1" si="13"/>
        <v>0</v>
      </c>
      <c r="BB49" s="147">
        <f t="shared" ca="1" si="13"/>
        <v>0</v>
      </c>
      <c r="BC49" s="147">
        <f t="shared" ca="1" si="13"/>
        <v>0</v>
      </c>
    </row>
    <row r="50" spans="1:55" s="147" customFormat="1" ht="19.899999999999999" customHeight="1" thickBot="1">
      <c r="A50" s="796"/>
      <c r="B50" s="797"/>
      <c r="C50" s="152" t="s">
        <v>255</v>
      </c>
      <c r="D50" s="153" t="s">
        <v>93</v>
      </c>
      <c r="E50" s="603"/>
      <c r="F50" s="603"/>
      <c r="G50" s="604">
        <f t="shared" si="1"/>
        <v>0</v>
      </c>
      <c r="H50" s="605"/>
      <c r="I50" s="606"/>
      <c r="J50" s="604">
        <f t="shared" si="2"/>
        <v>0</v>
      </c>
      <c r="K50" s="607">
        <f t="shared" si="3"/>
        <v>0</v>
      </c>
      <c r="L50" s="792"/>
      <c r="M50" s="603"/>
      <c r="N50" s="603"/>
      <c r="O50" s="603"/>
      <c r="P50" s="604">
        <f t="shared" si="4"/>
        <v>0</v>
      </c>
      <c r="Q50" s="605"/>
      <c r="R50" s="606"/>
      <c r="S50" s="606"/>
      <c r="T50" s="608">
        <f t="shared" si="5"/>
        <v>0</v>
      </c>
      <c r="U50" s="609">
        <f t="shared" si="6"/>
        <v>0</v>
      </c>
      <c r="V50" s="794"/>
      <c r="W50" s="147">
        <v>50</v>
      </c>
      <c r="X50" s="147">
        <f ca="1">IF($C50=X$6,INDIRECT(X$5&amp;$W50),0)</f>
        <v>0</v>
      </c>
      <c r="Y50" s="147">
        <f t="shared" ca="1" si="14"/>
        <v>0</v>
      </c>
      <c r="Z50" s="147">
        <f t="shared" ca="1" si="14"/>
        <v>0</v>
      </c>
      <c r="AA50" s="147">
        <f t="shared" ca="1" si="14"/>
        <v>0</v>
      </c>
      <c r="AB50" s="147">
        <f t="shared" ca="1" si="14"/>
        <v>0</v>
      </c>
      <c r="AC50" s="147">
        <f t="shared" ca="1" si="14"/>
        <v>0</v>
      </c>
      <c r="AD50" s="147">
        <f t="shared" ca="1" si="14"/>
        <v>0</v>
      </c>
      <c r="AE50" s="147">
        <f t="shared" ca="1" si="14"/>
        <v>0</v>
      </c>
      <c r="AF50" s="147">
        <f t="shared" ca="1" si="14"/>
        <v>0</v>
      </c>
      <c r="AG50" s="147">
        <f t="shared" ca="1" si="14"/>
        <v>0</v>
      </c>
      <c r="AH50" s="147">
        <f t="shared" ca="1" si="14"/>
        <v>0</v>
      </c>
      <c r="AI50" s="147">
        <f t="shared" ca="1" si="14"/>
        <v>0</v>
      </c>
      <c r="AJ50" s="147">
        <f t="shared" ca="1" si="14"/>
        <v>0</v>
      </c>
      <c r="AK50" s="147">
        <f t="shared" ca="1" si="14"/>
        <v>0</v>
      </c>
      <c r="AL50" s="147">
        <f t="shared" ca="1" si="14"/>
        <v>0</v>
      </c>
      <c r="AM50" s="147">
        <f t="shared" ca="1" si="14"/>
        <v>0</v>
      </c>
      <c r="AN50" s="147">
        <f t="shared" ca="1" si="13"/>
        <v>0</v>
      </c>
      <c r="AO50" s="147">
        <f t="shared" ca="1" si="13"/>
        <v>0</v>
      </c>
      <c r="AP50" s="147">
        <f t="shared" ca="1" si="13"/>
        <v>0</v>
      </c>
      <c r="AQ50" s="147">
        <f t="shared" ca="1" si="13"/>
        <v>0</v>
      </c>
      <c r="AR50" s="147">
        <f t="shared" ca="1" si="13"/>
        <v>0</v>
      </c>
      <c r="AS50" s="147">
        <f t="shared" ca="1" si="13"/>
        <v>0</v>
      </c>
      <c r="AT50" s="147">
        <f t="shared" ca="1" si="13"/>
        <v>0</v>
      </c>
      <c r="AU50" s="147">
        <f t="shared" ca="1" si="13"/>
        <v>0</v>
      </c>
      <c r="AV50" s="147">
        <f t="shared" ca="1" si="13"/>
        <v>0</v>
      </c>
      <c r="AW50" s="147">
        <f t="shared" ca="1" si="13"/>
        <v>0</v>
      </c>
      <c r="AX50" s="147">
        <f t="shared" ca="1" si="13"/>
        <v>0</v>
      </c>
      <c r="AY50" s="147">
        <f t="shared" ca="1" si="13"/>
        <v>0</v>
      </c>
      <c r="AZ50" s="147">
        <f t="shared" ca="1" si="13"/>
        <v>0</v>
      </c>
      <c r="BA50" s="147">
        <f t="shared" ca="1" si="13"/>
        <v>0</v>
      </c>
      <c r="BB50" s="147">
        <f t="shared" ca="1" si="13"/>
        <v>0</v>
      </c>
      <c r="BC50" s="147">
        <f t="shared" ca="1" si="13"/>
        <v>0</v>
      </c>
    </row>
    <row r="51" spans="1:55" s="147" customFormat="1" ht="19.899999999999999" customHeight="1" thickTop="1">
      <c r="A51" s="795">
        <v>26</v>
      </c>
      <c r="B51" s="797" t="s">
        <v>450</v>
      </c>
      <c r="C51" s="150" t="s">
        <v>90</v>
      </c>
      <c r="D51" s="151" t="s">
        <v>91</v>
      </c>
      <c r="E51" s="589"/>
      <c r="F51" s="589"/>
      <c r="G51" s="590">
        <f t="shared" si="1"/>
        <v>0</v>
      </c>
      <c r="H51" s="591"/>
      <c r="I51" s="592"/>
      <c r="J51" s="590">
        <f t="shared" si="2"/>
        <v>0</v>
      </c>
      <c r="K51" s="593">
        <f t="shared" si="3"/>
        <v>0</v>
      </c>
      <c r="L51" s="791" t="s">
        <v>92</v>
      </c>
      <c r="M51" s="589"/>
      <c r="N51" s="589"/>
      <c r="O51" s="589"/>
      <c r="P51" s="590">
        <f t="shared" si="4"/>
        <v>0</v>
      </c>
      <c r="Q51" s="591"/>
      <c r="R51" s="592"/>
      <c r="S51" s="592"/>
      <c r="T51" s="594">
        <f t="shared" si="5"/>
        <v>0</v>
      </c>
      <c r="U51" s="595">
        <f t="shared" si="6"/>
        <v>0</v>
      </c>
      <c r="V51" s="793">
        <f>SUM(U51:U52)</f>
        <v>0</v>
      </c>
      <c r="W51" s="147">
        <v>51</v>
      </c>
      <c r="X51" s="147">
        <f t="shared" ca="1" si="14"/>
        <v>0</v>
      </c>
      <c r="Y51" s="147">
        <f t="shared" ca="1" si="14"/>
        <v>0</v>
      </c>
      <c r="Z51" s="147">
        <f t="shared" ca="1" si="14"/>
        <v>0</v>
      </c>
      <c r="AA51" s="147">
        <f t="shared" ca="1" si="14"/>
        <v>0</v>
      </c>
      <c r="AB51" s="147">
        <f t="shared" ca="1" si="14"/>
        <v>0</v>
      </c>
      <c r="AC51" s="147">
        <f t="shared" ca="1" si="14"/>
        <v>0</v>
      </c>
      <c r="AD51" s="147">
        <f t="shared" ca="1" si="14"/>
        <v>0</v>
      </c>
      <c r="AE51" s="147">
        <f t="shared" ca="1" si="14"/>
        <v>0</v>
      </c>
      <c r="AF51" s="147">
        <f t="shared" ca="1" si="14"/>
        <v>0</v>
      </c>
      <c r="AG51" s="147">
        <f t="shared" ca="1" si="14"/>
        <v>0</v>
      </c>
      <c r="AH51" s="147">
        <f t="shared" ca="1" si="14"/>
        <v>0</v>
      </c>
      <c r="AI51" s="147">
        <f t="shared" ca="1" si="14"/>
        <v>0</v>
      </c>
      <c r="AJ51" s="147">
        <f t="shared" ca="1" si="14"/>
        <v>0</v>
      </c>
      <c r="AK51" s="147">
        <f t="shared" ca="1" si="14"/>
        <v>0</v>
      </c>
      <c r="AL51" s="147">
        <f t="shared" ca="1" si="14"/>
        <v>0</v>
      </c>
      <c r="AM51" s="147">
        <f t="shared" ca="1" si="14"/>
        <v>0</v>
      </c>
      <c r="AN51" s="147">
        <f t="shared" ca="1" si="13"/>
        <v>0</v>
      </c>
      <c r="AO51" s="147">
        <f t="shared" ca="1" si="13"/>
        <v>0</v>
      </c>
      <c r="AP51" s="147">
        <f t="shared" ca="1" si="13"/>
        <v>0</v>
      </c>
      <c r="AQ51" s="147">
        <f t="shared" ca="1" si="13"/>
        <v>0</v>
      </c>
      <c r="AR51" s="147">
        <f t="shared" ca="1" si="13"/>
        <v>0</v>
      </c>
      <c r="AS51" s="147">
        <f t="shared" ca="1" si="13"/>
        <v>0</v>
      </c>
      <c r="AT51" s="147">
        <f t="shared" ca="1" si="13"/>
        <v>0</v>
      </c>
      <c r="AU51" s="147">
        <f t="shared" ca="1" si="13"/>
        <v>0</v>
      </c>
      <c r="AV51" s="147">
        <f t="shared" ca="1" si="13"/>
        <v>0</v>
      </c>
      <c r="AW51" s="147">
        <f t="shared" ca="1" si="13"/>
        <v>0</v>
      </c>
      <c r="AX51" s="147">
        <f t="shared" ca="1" si="13"/>
        <v>0</v>
      </c>
      <c r="AY51" s="147">
        <f t="shared" ca="1" si="13"/>
        <v>0</v>
      </c>
      <c r="AZ51" s="147">
        <f t="shared" ca="1" si="13"/>
        <v>0</v>
      </c>
      <c r="BA51" s="147">
        <f t="shared" ca="1" si="13"/>
        <v>0</v>
      </c>
      <c r="BB51" s="147">
        <f t="shared" ca="1" si="13"/>
        <v>0</v>
      </c>
      <c r="BC51" s="147">
        <f t="shared" ca="1" si="13"/>
        <v>0</v>
      </c>
    </row>
    <row r="52" spans="1:55" s="147" customFormat="1" ht="19.899999999999999" customHeight="1" thickBot="1">
      <c r="A52" s="796"/>
      <c r="B52" s="797"/>
      <c r="C52" s="152" t="s">
        <v>255</v>
      </c>
      <c r="D52" s="153" t="s">
        <v>93</v>
      </c>
      <c r="E52" s="603"/>
      <c r="F52" s="603"/>
      <c r="G52" s="604">
        <f t="shared" si="1"/>
        <v>0</v>
      </c>
      <c r="H52" s="605"/>
      <c r="I52" s="606"/>
      <c r="J52" s="604">
        <f t="shared" si="2"/>
        <v>0</v>
      </c>
      <c r="K52" s="607">
        <f t="shared" si="3"/>
        <v>0</v>
      </c>
      <c r="L52" s="792"/>
      <c r="M52" s="603"/>
      <c r="N52" s="603"/>
      <c r="O52" s="603"/>
      <c r="P52" s="604">
        <f t="shared" si="4"/>
        <v>0</v>
      </c>
      <c r="Q52" s="605"/>
      <c r="R52" s="606"/>
      <c r="S52" s="606"/>
      <c r="T52" s="608">
        <f t="shared" si="5"/>
        <v>0</v>
      </c>
      <c r="U52" s="609">
        <f t="shared" si="6"/>
        <v>0</v>
      </c>
      <c r="V52" s="794"/>
      <c r="W52" s="147">
        <v>52</v>
      </c>
      <c r="X52" s="147">
        <f t="shared" ca="1" si="14"/>
        <v>0</v>
      </c>
      <c r="Y52" s="147">
        <f t="shared" ca="1" si="14"/>
        <v>0</v>
      </c>
      <c r="Z52" s="147">
        <f t="shared" ca="1" si="14"/>
        <v>0</v>
      </c>
      <c r="AA52" s="147">
        <f t="shared" ca="1" si="14"/>
        <v>0</v>
      </c>
      <c r="AB52" s="147">
        <f t="shared" ca="1" si="14"/>
        <v>0</v>
      </c>
      <c r="AC52" s="147">
        <f t="shared" ca="1" si="14"/>
        <v>0</v>
      </c>
      <c r="AD52" s="147">
        <f t="shared" ca="1" si="14"/>
        <v>0</v>
      </c>
      <c r="AE52" s="147">
        <f t="shared" ca="1" si="14"/>
        <v>0</v>
      </c>
      <c r="AF52" s="147">
        <f t="shared" ca="1" si="14"/>
        <v>0</v>
      </c>
      <c r="AG52" s="147">
        <f t="shared" ca="1" si="14"/>
        <v>0</v>
      </c>
      <c r="AH52" s="147">
        <f t="shared" ca="1" si="14"/>
        <v>0</v>
      </c>
      <c r="AI52" s="147">
        <f t="shared" ca="1" si="14"/>
        <v>0</v>
      </c>
      <c r="AJ52" s="147">
        <f t="shared" ca="1" si="14"/>
        <v>0</v>
      </c>
      <c r="AK52" s="147">
        <f t="shared" ca="1" si="14"/>
        <v>0</v>
      </c>
      <c r="AL52" s="147">
        <f t="shared" ca="1" si="14"/>
        <v>0</v>
      </c>
      <c r="AM52" s="147">
        <f t="shared" ca="1" si="14"/>
        <v>0</v>
      </c>
      <c r="AN52" s="147">
        <f t="shared" ca="1" si="13"/>
        <v>0</v>
      </c>
      <c r="AO52" s="147">
        <f t="shared" ca="1" si="13"/>
        <v>0</v>
      </c>
      <c r="AP52" s="147">
        <f t="shared" ca="1" si="13"/>
        <v>0</v>
      </c>
      <c r="AQ52" s="147">
        <f t="shared" ca="1" si="13"/>
        <v>0</v>
      </c>
      <c r="AR52" s="147">
        <f t="shared" ca="1" si="13"/>
        <v>0</v>
      </c>
      <c r="AS52" s="147">
        <f t="shared" ca="1" si="13"/>
        <v>0</v>
      </c>
      <c r="AT52" s="147">
        <f t="shared" ca="1" si="13"/>
        <v>0</v>
      </c>
      <c r="AU52" s="147">
        <f t="shared" ca="1" si="13"/>
        <v>0</v>
      </c>
      <c r="AV52" s="147">
        <f t="shared" ca="1" si="13"/>
        <v>0</v>
      </c>
      <c r="AW52" s="147">
        <f t="shared" ca="1" si="13"/>
        <v>0</v>
      </c>
      <c r="AX52" s="147">
        <f t="shared" ca="1" si="13"/>
        <v>0</v>
      </c>
      <c r="AY52" s="147">
        <f t="shared" ca="1" si="13"/>
        <v>0</v>
      </c>
      <c r="AZ52" s="147">
        <f t="shared" ca="1" si="13"/>
        <v>0</v>
      </c>
      <c r="BA52" s="147">
        <f t="shared" ca="1" si="13"/>
        <v>0</v>
      </c>
      <c r="BB52" s="147">
        <f t="shared" ca="1" si="13"/>
        <v>0</v>
      </c>
      <c r="BC52" s="147">
        <f t="shared" ca="1" si="13"/>
        <v>0</v>
      </c>
    </row>
    <row r="53" spans="1:55" s="147" customFormat="1" ht="19.899999999999999" customHeight="1" thickTop="1">
      <c r="A53" s="795">
        <v>27</v>
      </c>
      <c r="B53" s="797" t="s">
        <v>451</v>
      </c>
      <c r="C53" s="150" t="s">
        <v>90</v>
      </c>
      <c r="D53" s="151" t="s">
        <v>91</v>
      </c>
      <c r="E53" s="589"/>
      <c r="F53" s="589"/>
      <c r="G53" s="590">
        <f t="shared" si="1"/>
        <v>0</v>
      </c>
      <c r="H53" s="591"/>
      <c r="I53" s="592"/>
      <c r="J53" s="590">
        <f t="shared" si="2"/>
        <v>0</v>
      </c>
      <c r="K53" s="593">
        <f t="shared" si="3"/>
        <v>0</v>
      </c>
      <c r="L53" s="791" t="s">
        <v>92</v>
      </c>
      <c r="M53" s="589"/>
      <c r="N53" s="589"/>
      <c r="O53" s="589"/>
      <c r="P53" s="590">
        <f t="shared" si="4"/>
        <v>0</v>
      </c>
      <c r="Q53" s="591"/>
      <c r="R53" s="592"/>
      <c r="S53" s="592"/>
      <c r="T53" s="594">
        <f t="shared" si="5"/>
        <v>0</v>
      </c>
      <c r="U53" s="595">
        <f t="shared" si="6"/>
        <v>0</v>
      </c>
      <c r="V53" s="793">
        <f>SUM(U53:U54)</f>
        <v>0</v>
      </c>
      <c r="W53" s="147">
        <v>53</v>
      </c>
      <c r="X53" s="147">
        <f t="shared" ca="1" si="14"/>
        <v>0</v>
      </c>
      <c r="Y53" s="147">
        <f t="shared" ca="1" si="14"/>
        <v>0</v>
      </c>
      <c r="Z53" s="147">
        <f t="shared" ca="1" si="14"/>
        <v>0</v>
      </c>
      <c r="AA53" s="147">
        <f t="shared" ca="1" si="14"/>
        <v>0</v>
      </c>
      <c r="AB53" s="147">
        <f t="shared" ca="1" si="14"/>
        <v>0</v>
      </c>
      <c r="AC53" s="147">
        <f t="shared" ca="1" si="14"/>
        <v>0</v>
      </c>
      <c r="AD53" s="147">
        <f t="shared" ca="1" si="14"/>
        <v>0</v>
      </c>
      <c r="AE53" s="147">
        <f t="shared" ca="1" si="14"/>
        <v>0</v>
      </c>
      <c r="AF53" s="147">
        <f t="shared" ca="1" si="14"/>
        <v>0</v>
      </c>
      <c r="AG53" s="147">
        <f t="shared" ca="1" si="14"/>
        <v>0</v>
      </c>
      <c r="AH53" s="147">
        <f t="shared" ca="1" si="14"/>
        <v>0</v>
      </c>
      <c r="AI53" s="147">
        <f t="shared" ca="1" si="14"/>
        <v>0</v>
      </c>
      <c r="AJ53" s="147">
        <f t="shared" ca="1" si="14"/>
        <v>0</v>
      </c>
      <c r="AK53" s="147">
        <f t="shared" ca="1" si="14"/>
        <v>0</v>
      </c>
      <c r="AL53" s="147">
        <f t="shared" ca="1" si="14"/>
        <v>0</v>
      </c>
      <c r="AM53" s="147">
        <f t="shared" ca="1" si="14"/>
        <v>0</v>
      </c>
      <c r="AN53" s="147">
        <f t="shared" ca="1" si="13"/>
        <v>0</v>
      </c>
      <c r="AO53" s="147">
        <f t="shared" ca="1" si="13"/>
        <v>0</v>
      </c>
      <c r="AP53" s="147">
        <f t="shared" ca="1" si="13"/>
        <v>0</v>
      </c>
      <c r="AQ53" s="147">
        <f t="shared" ca="1" si="13"/>
        <v>0</v>
      </c>
      <c r="AR53" s="147">
        <f t="shared" ca="1" si="13"/>
        <v>0</v>
      </c>
      <c r="AS53" s="147">
        <f t="shared" ca="1" si="13"/>
        <v>0</v>
      </c>
      <c r="AT53" s="147">
        <f t="shared" ca="1" si="13"/>
        <v>0</v>
      </c>
      <c r="AU53" s="147">
        <f t="shared" ca="1" si="13"/>
        <v>0</v>
      </c>
      <c r="AV53" s="147">
        <f t="shared" ca="1" si="13"/>
        <v>0</v>
      </c>
      <c r="AW53" s="147">
        <f t="shared" ca="1" si="13"/>
        <v>0</v>
      </c>
      <c r="AX53" s="147">
        <f t="shared" ca="1" si="13"/>
        <v>0</v>
      </c>
      <c r="AY53" s="147">
        <f t="shared" ca="1" si="13"/>
        <v>0</v>
      </c>
      <c r="AZ53" s="147">
        <f t="shared" ca="1" si="13"/>
        <v>0</v>
      </c>
      <c r="BA53" s="147">
        <f t="shared" ca="1" si="13"/>
        <v>0</v>
      </c>
      <c r="BB53" s="147">
        <f t="shared" ca="1" si="13"/>
        <v>0</v>
      </c>
      <c r="BC53" s="147">
        <f t="shared" ca="1" si="13"/>
        <v>0</v>
      </c>
    </row>
    <row r="54" spans="1:55" s="147" customFormat="1" ht="19.899999999999999" customHeight="1" thickBot="1">
      <c r="A54" s="796"/>
      <c r="B54" s="797"/>
      <c r="C54" s="152" t="s">
        <v>255</v>
      </c>
      <c r="D54" s="153" t="s">
        <v>93</v>
      </c>
      <c r="E54" s="603"/>
      <c r="F54" s="603"/>
      <c r="G54" s="604">
        <f t="shared" si="1"/>
        <v>0</v>
      </c>
      <c r="H54" s="605"/>
      <c r="I54" s="606"/>
      <c r="J54" s="604">
        <f t="shared" si="2"/>
        <v>0</v>
      </c>
      <c r="K54" s="607">
        <f t="shared" si="3"/>
        <v>0</v>
      </c>
      <c r="L54" s="792"/>
      <c r="M54" s="603"/>
      <c r="N54" s="603"/>
      <c r="O54" s="603"/>
      <c r="P54" s="604">
        <f t="shared" si="4"/>
        <v>0</v>
      </c>
      <c r="Q54" s="605"/>
      <c r="R54" s="606"/>
      <c r="S54" s="606"/>
      <c r="T54" s="608">
        <f t="shared" si="5"/>
        <v>0</v>
      </c>
      <c r="U54" s="609">
        <f t="shared" si="6"/>
        <v>0</v>
      </c>
      <c r="V54" s="794"/>
      <c r="W54" s="147">
        <v>54</v>
      </c>
      <c r="X54" s="147">
        <f t="shared" ca="1" si="14"/>
        <v>0</v>
      </c>
      <c r="Y54" s="147">
        <f t="shared" ca="1" si="14"/>
        <v>0</v>
      </c>
      <c r="Z54" s="147">
        <f t="shared" ca="1" si="14"/>
        <v>0</v>
      </c>
      <c r="AA54" s="147">
        <f t="shared" ca="1" si="14"/>
        <v>0</v>
      </c>
      <c r="AB54" s="147">
        <f t="shared" ca="1" si="14"/>
        <v>0</v>
      </c>
      <c r="AC54" s="147">
        <f t="shared" ca="1" si="14"/>
        <v>0</v>
      </c>
      <c r="AD54" s="147">
        <f t="shared" ca="1" si="14"/>
        <v>0</v>
      </c>
      <c r="AE54" s="147">
        <f t="shared" ca="1" si="14"/>
        <v>0</v>
      </c>
      <c r="AF54" s="147">
        <f t="shared" ca="1" si="14"/>
        <v>0</v>
      </c>
      <c r="AG54" s="147">
        <f t="shared" ca="1" si="14"/>
        <v>0</v>
      </c>
      <c r="AH54" s="147">
        <f t="shared" ca="1" si="14"/>
        <v>0</v>
      </c>
      <c r="AI54" s="147">
        <f t="shared" ca="1" si="14"/>
        <v>0</v>
      </c>
      <c r="AJ54" s="147">
        <f t="shared" ca="1" si="14"/>
        <v>0</v>
      </c>
      <c r="AK54" s="147">
        <f t="shared" ca="1" si="14"/>
        <v>0</v>
      </c>
      <c r="AL54" s="147">
        <f t="shared" ca="1" si="14"/>
        <v>0</v>
      </c>
      <c r="AM54" s="147">
        <f t="shared" ca="1" si="14"/>
        <v>0</v>
      </c>
      <c r="AN54" s="147">
        <f t="shared" ca="1" si="13"/>
        <v>0</v>
      </c>
      <c r="AO54" s="147">
        <f t="shared" ca="1" si="13"/>
        <v>0</v>
      </c>
      <c r="AP54" s="147">
        <f t="shared" ca="1" si="13"/>
        <v>0</v>
      </c>
      <c r="AQ54" s="147">
        <f t="shared" ca="1" si="13"/>
        <v>0</v>
      </c>
      <c r="AR54" s="147">
        <f t="shared" ca="1" si="13"/>
        <v>0</v>
      </c>
      <c r="AS54" s="147">
        <f t="shared" ca="1" si="13"/>
        <v>0</v>
      </c>
      <c r="AT54" s="147">
        <f t="shared" ca="1" si="13"/>
        <v>0</v>
      </c>
      <c r="AU54" s="147">
        <f t="shared" ca="1" si="13"/>
        <v>0</v>
      </c>
      <c r="AV54" s="147">
        <f t="shared" ca="1" si="13"/>
        <v>0</v>
      </c>
      <c r="AW54" s="147">
        <f t="shared" ca="1" si="13"/>
        <v>0</v>
      </c>
      <c r="AX54" s="147">
        <f t="shared" ca="1" si="13"/>
        <v>0</v>
      </c>
      <c r="AY54" s="147">
        <f t="shared" ca="1" si="13"/>
        <v>0</v>
      </c>
      <c r="AZ54" s="147">
        <f t="shared" ca="1" si="13"/>
        <v>0</v>
      </c>
      <c r="BA54" s="147">
        <f t="shared" ca="1" si="13"/>
        <v>0</v>
      </c>
      <c r="BB54" s="147">
        <f t="shared" ca="1" si="13"/>
        <v>0</v>
      </c>
      <c r="BC54" s="147">
        <f t="shared" ca="1" si="13"/>
        <v>0</v>
      </c>
    </row>
    <row r="55" spans="1:55" s="147" customFormat="1" ht="19.899999999999999" customHeight="1" thickTop="1">
      <c r="A55" s="795">
        <v>28</v>
      </c>
      <c r="B55" s="797" t="s">
        <v>452</v>
      </c>
      <c r="C55" s="150" t="s">
        <v>90</v>
      </c>
      <c r="D55" s="151" t="s">
        <v>91</v>
      </c>
      <c r="E55" s="589"/>
      <c r="F55" s="589"/>
      <c r="G55" s="590">
        <f t="shared" ref="G55:G104" si="15">SUM(E55:F55)</f>
        <v>0</v>
      </c>
      <c r="H55" s="591"/>
      <c r="I55" s="592"/>
      <c r="J55" s="590">
        <f t="shared" ref="J55:J104" si="16">SUM(H55:I55)</f>
        <v>0</v>
      </c>
      <c r="K55" s="593">
        <f t="shared" ref="K55:K104" si="17">+G55+J55*12</f>
        <v>0</v>
      </c>
      <c r="L55" s="791" t="s">
        <v>92</v>
      </c>
      <c r="M55" s="589"/>
      <c r="N55" s="589"/>
      <c r="O55" s="589"/>
      <c r="P55" s="590">
        <f t="shared" ref="P55:P104" si="18">SUM(M55:O55)</f>
        <v>0</v>
      </c>
      <c r="Q55" s="591"/>
      <c r="R55" s="592"/>
      <c r="S55" s="592"/>
      <c r="T55" s="594">
        <f t="shared" ref="T55:T104" si="19">SUM(Q55:S55)</f>
        <v>0</v>
      </c>
      <c r="U55" s="595">
        <f t="shared" ref="U55:U104" si="20">+P55+T55*12</f>
        <v>0</v>
      </c>
      <c r="V55" s="793">
        <f>SUM(U55:U56)</f>
        <v>0</v>
      </c>
      <c r="W55" s="147">
        <v>55</v>
      </c>
      <c r="X55" s="147">
        <f t="shared" ca="1" si="14"/>
        <v>0</v>
      </c>
      <c r="Y55" s="147">
        <f t="shared" ca="1" si="14"/>
        <v>0</v>
      </c>
      <c r="Z55" s="147">
        <f t="shared" ca="1" si="14"/>
        <v>0</v>
      </c>
      <c r="AA55" s="147">
        <f t="shared" ca="1" si="14"/>
        <v>0</v>
      </c>
      <c r="AB55" s="147">
        <f t="shared" ca="1" si="14"/>
        <v>0</v>
      </c>
      <c r="AC55" s="147">
        <f t="shared" ca="1" si="14"/>
        <v>0</v>
      </c>
      <c r="AD55" s="147">
        <f t="shared" ca="1" si="14"/>
        <v>0</v>
      </c>
      <c r="AE55" s="147">
        <f t="shared" ca="1" si="14"/>
        <v>0</v>
      </c>
      <c r="AF55" s="147">
        <f t="shared" ca="1" si="14"/>
        <v>0</v>
      </c>
      <c r="AG55" s="147">
        <f t="shared" ca="1" si="14"/>
        <v>0</v>
      </c>
      <c r="AH55" s="147">
        <f t="shared" ca="1" si="14"/>
        <v>0</v>
      </c>
      <c r="AI55" s="147">
        <f t="shared" ca="1" si="14"/>
        <v>0</v>
      </c>
      <c r="AJ55" s="147">
        <f t="shared" ca="1" si="14"/>
        <v>0</v>
      </c>
      <c r="AK55" s="147">
        <f t="shared" ca="1" si="14"/>
        <v>0</v>
      </c>
      <c r="AL55" s="147">
        <f t="shared" ca="1" si="14"/>
        <v>0</v>
      </c>
      <c r="AM55" s="147">
        <f t="shared" ca="1" si="13"/>
        <v>0</v>
      </c>
      <c r="AN55" s="147">
        <f t="shared" ca="1" si="13"/>
        <v>0</v>
      </c>
      <c r="AO55" s="147">
        <f t="shared" ca="1" si="13"/>
        <v>0</v>
      </c>
      <c r="AP55" s="147">
        <f t="shared" ca="1" si="13"/>
        <v>0</v>
      </c>
      <c r="AQ55" s="147">
        <f t="shared" ca="1" si="13"/>
        <v>0</v>
      </c>
      <c r="AR55" s="147">
        <f t="shared" ca="1" si="13"/>
        <v>0</v>
      </c>
      <c r="AS55" s="147">
        <f t="shared" ca="1" si="13"/>
        <v>0</v>
      </c>
      <c r="AT55" s="147">
        <f t="shared" ca="1" si="13"/>
        <v>0</v>
      </c>
      <c r="AU55" s="147">
        <f t="shared" ca="1" si="13"/>
        <v>0</v>
      </c>
      <c r="AV55" s="147">
        <f t="shared" ca="1" si="13"/>
        <v>0</v>
      </c>
      <c r="AW55" s="147">
        <f t="shared" ca="1" si="13"/>
        <v>0</v>
      </c>
      <c r="AX55" s="147">
        <f t="shared" ca="1" si="13"/>
        <v>0</v>
      </c>
      <c r="AY55" s="147">
        <f t="shared" ca="1" si="13"/>
        <v>0</v>
      </c>
      <c r="AZ55" s="147">
        <f t="shared" ca="1" si="13"/>
        <v>0</v>
      </c>
      <c r="BA55" s="147">
        <f t="shared" ca="1" si="13"/>
        <v>0</v>
      </c>
      <c r="BB55" s="147">
        <f t="shared" ca="1" si="13"/>
        <v>0</v>
      </c>
      <c r="BC55" s="147">
        <f t="shared" ca="1" si="13"/>
        <v>0</v>
      </c>
    </row>
    <row r="56" spans="1:55" s="147" customFormat="1" ht="19.899999999999999" customHeight="1" thickBot="1">
      <c r="A56" s="796"/>
      <c r="B56" s="797"/>
      <c r="C56" s="152" t="s">
        <v>255</v>
      </c>
      <c r="D56" s="153" t="s">
        <v>93</v>
      </c>
      <c r="E56" s="603"/>
      <c r="F56" s="603"/>
      <c r="G56" s="604">
        <f t="shared" si="15"/>
        <v>0</v>
      </c>
      <c r="H56" s="605"/>
      <c r="I56" s="606"/>
      <c r="J56" s="604">
        <f t="shared" si="16"/>
        <v>0</v>
      </c>
      <c r="K56" s="607">
        <f t="shared" si="17"/>
        <v>0</v>
      </c>
      <c r="L56" s="792"/>
      <c r="M56" s="603"/>
      <c r="N56" s="603"/>
      <c r="O56" s="603"/>
      <c r="P56" s="604">
        <f t="shared" si="18"/>
        <v>0</v>
      </c>
      <c r="Q56" s="605"/>
      <c r="R56" s="606"/>
      <c r="S56" s="606"/>
      <c r="T56" s="608">
        <f t="shared" si="19"/>
        <v>0</v>
      </c>
      <c r="U56" s="609">
        <f t="shared" si="20"/>
        <v>0</v>
      </c>
      <c r="V56" s="794"/>
      <c r="W56" s="147">
        <v>56</v>
      </c>
      <c r="X56" s="147">
        <f t="shared" ca="1" si="14"/>
        <v>0</v>
      </c>
      <c r="Y56" s="147">
        <f t="shared" ca="1" si="14"/>
        <v>0</v>
      </c>
      <c r="Z56" s="147">
        <f t="shared" ca="1" si="14"/>
        <v>0</v>
      </c>
      <c r="AA56" s="147">
        <f t="shared" ca="1" si="14"/>
        <v>0</v>
      </c>
      <c r="AB56" s="147">
        <f t="shared" ca="1" si="14"/>
        <v>0</v>
      </c>
      <c r="AC56" s="147">
        <f t="shared" ca="1" si="14"/>
        <v>0</v>
      </c>
      <c r="AD56" s="147">
        <f t="shared" ca="1" si="14"/>
        <v>0</v>
      </c>
      <c r="AE56" s="147">
        <f t="shared" ca="1" si="14"/>
        <v>0</v>
      </c>
      <c r="AF56" s="147">
        <f t="shared" ca="1" si="14"/>
        <v>0</v>
      </c>
      <c r="AG56" s="147">
        <f t="shared" ca="1" si="14"/>
        <v>0</v>
      </c>
      <c r="AH56" s="147">
        <f t="shared" ca="1" si="14"/>
        <v>0</v>
      </c>
      <c r="AI56" s="147">
        <f t="shared" ca="1" si="14"/>
        <v>0</v>
      </c>
      <c r="AJ56" s="147">
        <f t="shared" ca="1" si="14"/>
        <v>0</v>
      </c>
      <c r="AK56" s="147">
        <f t="shared" ca="1" si="14"/>
        <v>0</v>
      </c>
      <c r="AL56" s="147">
        <f t="shared" ca="1" si="14"/>
        <v>0</v>
      </c>
      <c r="AM56" s="147">
        <f t="shared" ca="1" si="14"/>
        <v>0</v>
      </c>
      <c r="AN56" s="147">
        <f t="shared" ca="1" si="13"/>
        <v>0</v>
      </c>
      <c r="AO56" s="147">
        <f t="shared" ca="1" si="13"/>
        <v>0</v>
      </c>
      <c r="AP56" s="147">
        <f t="shared" ca="1" si="13"/>
        <v>0</v>
      </c>
      <c r="AQ56" s="147">
        <f t="shared" ca="1" si="13"/>
        <v>0</v>
      </c>
      <c r="AR56" s="147">
        <f t="shared" ca="1" si="13"/>
        <v>0</v>
      </c>
      <c r="AS56" s="147">
        <f t="shared" ca="1" si="13"/>
        <v>0</v>
      </c>
      <c r="AT56" s="147">
        <f t="shared" ca="1" si="13"/>
        <v>0</v>
      </c>
      <c r="AU56" s="147">
        <f t="shared" ca="1" si="13"/>
        <v>0</v>
      </c>
      <c r="AV56" s="147">
        <f t="shared" ca="1" si="13"/>
        <v>0</v>
      </c>
      <c r="AW56" s="147">
        <f t="shared" ca="1" si="13"/>
        <v>0</v>
      </c>
      <c r="AX56" s="147">
        <f t="shared" ca="1" si="13"/>
        <v>0</v>
      </c>
      <c r="AY56" s="147">
        <f t="shared" ca="1" si="13"/>
        <v>0</v>
      </c>
      <c r="AZ56" s="147">
        <f t="shared" ca="1" si="13"/>
        <v>0</v>
      </c>
      <c r="BA56" s="147">
        <f t="shared" ca="1" si="13"/>
        <v>0</v>
      </c>
      <c r="BB56" s="147">
        <f t="shared" ca="1" si="13"/>
        <v>0</v>
      </c>
      <c r="BC56" s="147">
        <f t="shared" ca="1" si="13"/>
        <v>0</v>
      </c>
    </row>
    <row r="57" spans="1:55" s="147" customFormat="1" ht="19.899999999999999" customHeight="1" thickTop="1">
      <c r="A57" s="795">
        <v>29</v>
      </c>
      <c r="B57" s="797" t="s">
        <v>453</v>
      </c>
      <c r="C57" s="150" t="s">
        <v>90</v>
      </c>
      <c r="D57" s="151" t="s">
        <v>91</v>
      </c>
      <c r="E57" s="589"/>
      <c r="F57" s="589"/>
      <c r="G57" s="590">
        <f t="shared" si="15"/>
        <v>0</v>
      </c>
      <c r="H57" s="591"/>
      <c r="I57" s="592"/>
      <c r="J57" s="590">
        <f t="shared" si="16"/>
        <v>0</v>
      </c>
      <c r="K57" s="593">
        <f t="shared" si="17"/>
        <v>0</v>
      </c>
      <c r="L57" s="791" t="s">
        <v>92</v>
      </c>
      <c r="M57" s="589"/>
      <c r="N57" s="589"/>
      <c r="O57" s="589"/>
      <c r="P57" s="590">
        <f t="shared" si="18"/>
        <v>0</v>
      </c>
      <c r="Q57" s="591"/>
      <c r="R57" s="592"/>
      <c r="S57" s="592"/>
      <c r="T57" s="594">
        <f t="shared" si="19"/>
        <v>0</v>
      </c>
      <c r="U57" s="595">
        <f t="shared" si="20"/>
        <v>0</v>
      </c>
      <c r="V57" s="793">
        <f>SUM(U57:U58)</f>
        <v>0</v>
      </c>
      <c r="W57" s="147">
        <v>57</v>
      </c>
      <c r="X57" s="147">
        <f t="shared" ca="1" si="14"/>
        <v>0</v>
      </c>
      <c r="Y57" s="147">
        <f t="shared" ca="1" si="14"/>
        <v>0</v>
      </c>
      <c r="Z57" s="147">
        <f t="shared" ca="1" si="14"/>
        <v>0</v>
      </c>
      <c r="AA57" s="147">
        <f t="shared" ca="1" si="14"/>
        <v>0</v>
      </c>
      <c r="AB57" s="147">
        <f t="shared" ca="1" si="14"/>
        <v>0</v>
      </c>
      <c r="AC57" s="147">
        <f t="shared" ca="1" si="14"/>
        <v>0</v>
      </c>
      <c r="AD57" s="147">
        <f t="shared" ca="1" si="14"/>
        <v>0</v>
      </c>
      <c r="AE57" s="147">
        <f t="shared" ca="1" si="14"/>
        <v>0</v>
      </c>
      <c r="AF57" s="147">
        <f t="shared" ca="1" si="14"/>
        <v>0</v>
      </c>
      <c r="AG57" s="147">
        <f t="shared" ca="1" si="14"/>
        <v>0</v>
      </c>
      <c r="AH57" s="147">
        <f t="shared" ca="1" si="14"/>
        <v>0</v>
      </c>
      <c r="AI57" s="147">
        <f t="shared" ca="1" si="14"/>
        <v>0</v>
      </c>
      <c r="AJ57" s="147">
        <f t="shared" ca="1" si="14"/>
        <v>0</v>
      </c>
      <c r="AK57" s="147">
        <f t="shared" ca="1" si="14"/>
        <v>0</v>
      </c>
      <c r="AL57" s="147">
        <f t="shared" ca="1" si="14"/>
        <v>0</v>
      </c>
      <c r="AM57" s="147">
        <f t="shared" ca="1" si="14"/>
        <v>0</v>
      </c>
      <c r="AN57" s="147">
        <f t="shared" ca="1" si="13"/>
        <v>0</v>
      </c>
      <c r="AO57" s="147">
        <f t="shared" ca="1" si="13"/>
        <v>0</v>
      </c>
      <c r="AP57" s="147">
        <f t="shared" ca="1" si="13"/>
        <v>0</v>
      </c>
      <c r="AQ57" s="147">
        <f t="shared" ca="1" si="13"/>
        <v>0</v>
      </c>
      <c r="AR57" s="147">
        <f t="shared" ca="1" si="13"/>
        <v>0</v>
      </c>
      <c r="AS57" s="147">
        <f t="shared" ca="1" si="13"/>
        <v>0</v>
      </c>
      <c r="AT57" s="147">
        <f t="shared" ca="1" si="13"/>
        <v>0</v>
      </c>
      <c r="AU57" s="147">
        <f t="shared" ca="1" si="13"/>
        <v>0</v>
      </c>
      <c r="AV57" s="147">
        <f t="shared" ca="1" si="13"/>
        <v>0</v>
      </c>
      <c r="AW57" s="147">
        <f t="shared" ca="1" si="13"/>
        <v>0</v>
      </c>
      <c r="AX57" s="147">
        <f t="shared" ca="1" si="13"/>
        <v>0</v>
      </c>
      <c r="AY57" s="147">
        <f t="shared" ca="1" si="13"/>
        <v>0</v>
      </c>
      <c r="AZ57" s="147">
        <f t="shared" ca="1" si="13"/>
        <v>0</v>
      </c>
      <c r="BA57" s="147">
        <f t="shared" ca="1" si="13"/>
        <v>0</v>
      </c>
      <c r="BB57" s="147">
        <f t="shared" ca="1" si="13"/>
        <v>0</v>
      </c>
      <c r="BC57" s="147">
        <f t="shared" ca="1" si="13"/>
        <v>0</v>
      </c>
    </row>
    <row r="58" spans="1:55" s="147" customFormat="1" ht="19.899999999999999" customHeight="1" thickBot="1">
      <c r="A58" s="796"/>
      <c r="B58" s="797"/>
      <c r="C58" s="152" t="s">
        <v>255</v>
      </c>
      <c r="D58" s="153" t="s">
        <v>93</v>
      </c>
      <c r="E58" s="603"/>
      <c r="F58" s="603"/>
      <c r="G58" s="604">
        <f t="shared" si="15"/>
        <v>0</v>
      </c>
      <c r="H58" s="605"/>
      <c r="I58" s="606"/>
      <c r="J58" s="604">
        <f t="shared" si="16"/>
        <v>0</v>
      </c>
      <c r="K58" s="607">
        <f t="shared" si="17"/>
        <v>0</v>
      </c>
      <c r="L58" s="792"/>
      <c r="M58" s="603"/>
      <c r="N58" s="603"/>
      <c r="O58" s="603"/>
      <c r="P58" s="604">
        <f t="shared" si="18"/>
        <v>0</v>
      </c>
      <c r="Q58" s="605"/>
      <c r="R58" s="606"/>
      <c r="S58" s="606"/>
      <c r="T58" s="608">
        <f t="shared" si="19"/>
        <v>0</v>
      </c>
      <c r="U58" s="609">
        <f t="shared" si="20"/>
        <v>0</v>
      </c>
      <c r="V58" s="794"/>
      <c r="W58" s="147">
        <v>58</v>
      </c>
      <c r="X58" s="147">
        <f ca="1">IF($C58=X$6,INDIRECT(X$5&amp;$W58),0)</f>
        <v>0</v>
      </c>
      <c r="Y58" s="147">
        <f t="shared" ca="1" si="14"/>
        <v>0</v>
      </c>
      <c r="Z58" s="147">
        <f t="shared" ca="1" si="14"/>
        <v>0</v>
      </c>
      <c r="AA58" s="147">
        <f t="shared" ca="1" si="14"/>
        <v>0</v>
      </c>
      <c r="AB58" s="147">
        <f t="shared" ca="1" si="14"/>
        <v>0</v>
      </c>
      <c r="AC58" s="147">
        <f t="shared" ca="1" si="14"/>
        <v>0</v>
      </c>
      <c r="AD58" s="147">
        <f t="shared" ca="1" si="14"/>
        <v>0</v>
      </c>
      <c r="AE58" s="147">
        <f t="shared" ca="1" si="14"/>
        <v>0</v>
      </c>
      <c r="AF58" s="147">
        <f t="shared" ca="1" si="14"/>
        <v>0</v>
      </c>
      <c r="AG58" s="147">
        <f t="shared" ca="1" si="14"/>
        <v>0</v>
      </c>
      <c r="AH58" s="147">
        <f t="shared" ca="1" si="14"/>
        <v>0</v>
      </c>
      <c r="AI58" s="147">
        <f t="shared" ca="1" si="14"/>
        <v>0</v>
      </c>
      <c r="AJ58" s="147">
        <f t="shared" ca="1" si="14"/>
        <v>0</v>
      </c>
      <c r="AK58" s="147">
        <f t="shared" ca="1" si="14"/>
        <v>0</v>
      </c>
      <c r="AL58" s="147">
        <f t="shared" ca="1" si="14"/>
        <v>0</v>
      </c>
      <c r="AM58" s="147">
        <f t="shared" ca="1" si="14"/>
        <v>0</v>
      </c>
      <c r="AN58" s="147">
        <f t="shared" ca="1" si="13"/>
        <v>0</v>
      </c>
      <c r="AO58" s="147">
        <f t="shared" ca="1" si="13"/>
        <v>0</v>
      </c>
      <c r="AP58" s="147">
        <f t="shared" ca="1" si="13"/>
        <v>0</v>
      </c>
      <c r="AQ58" s="147">
        <f t="shared" ca="1" si="13"/>
        <v>0</v>
      </c>
      <c r="AR58" s="147">
        <f t="shared" ca="1" si="13"/>
        <v>0</v>
      </c>
      <c r="AS58" s="147">
        <f t="shared" ca="1" si="13"/>
        <v>0</v>
      </c>
      <c r="AT58" s="147">
        <f t="shared" ca="1" si="13"/>
        <v>0</v>
      </c>
      <c r="AU58" s="147">
        <f t="shared" ca="1" si="13"/>
        <v>0</v>
      </c>
      <c r="AV58" s="147">
        <f t="shared" ca="1" si="13"/>
        <v>0</v>
      </c>
      <c r="AW58" s="147">
        <f t="shared" ca="1" si="13"/>
        <v>0</v>
      </c>
      <c r="AX58" s="147">
        <f t="shared" ca="1" si="13"/>
        <v>0</v>
      </c>
      <c r="AY58" s="147">
        <f t="shared" ca="1" si="13"/>
        <v>0</v>
      </c>
      <c r="AZ58" s="147">
        <f t="shared" ca="1" si="13"/>
        <v>0</v>
      </c>
      <c r="BA58" s="147">
        <f t="shared" ref="AN58:BC72" ca="1" si="21">IF($C58=BA$6,INDIRECT(BA$5&amp;$W58),0)</f>
        <v>0</v>
      </c>
      <c r="BB58" s="147">
        <f t="shared" ca="1" si="21"/>
        <v>0</v>
      </c>
      <c r="BC58" s="147">
        <f t="shared" ca="1" si="21"/>
        <v>0</v>
      </c>
    </row>
    <row r="59" spans="1:55" s="147" customFormat="1" ht="19.899999999999999" customHeight="1" thickTop="1">
      <c r="A59" s="795">
        <v>30</v>
      </c>
      <c r="B59" s="797" t="s">
        <v>454</v>
      </c>
      <c r="C59" s="150" t="s">
        <v>90</v>
      </c>
      <c r="D59" s="151" t="s">
        <v>91</v>
      </c>
      <c r="E59" s="589"/>
      <c r="F59" s="589"/>
      <c r="G59" s="590">
        <f t="shared" si="15"/>
        <v>0</v>
      </c>
      <c r="H59" s="591"/>
      <c r="I59" s="592"/>
      <c r="J59" s="590">
        <f t="shared" si="16"/>
        <v>0</v>
      </c>
      <c r="K59" s="593">
        <f t="shared" si="17"/>
        <v>0</v>
      </c>
      <c r="L59" s="791" t="s">
        <v>92</v>
      </c>
      <c r="M59" s="589"/>
      <c r="N59" s="589"/>
      <c r="O59" s="589"/>
      <c r="P59" s="590">
        <f t="shared" si="18"/>
        <v>0</v>
      </c>
      <c r="Q59" s="591"/>
      <c r="R59" s="592"/>
      <c r="S59" s="592"/>
      <c r="T59" s="594">
        <f t="shared" si="19"/>
        <v>0</v>
      </c>
      <c r="U59" s="595">
        <f t="shared" si="20"/>
        <v>0</v>
      </c>
      <c r="V59" s="793">
        <f>SUM(U59:U60)</f>
        <v>0</v>
      </c>
      <c r="W59" s="147">
        <v>59</v>
      </c>
      <c r="X59" s="147">
        <f t="shared" ca="1" si="14"/>
        <v>0</v>
      </c>
      <c r="Y59" s="147">
        <f t="shared" ca="1" si="14"/>
        <v>0</v>
      </c>
      <c r="Z59" s="147">
        <f t="shared" ca="1" si="14"/>
        <v>0</v>
      </c>
      <c r="AA59" s="147">
        <f t="shared" ca="1" si="14"/>
        <v>0</v>
      </c>
      <c r="AB59" s="147">
        <f t="shared" ca="1" si="14"/>
        <v>0</v>
      </c>
      <c r="AC59" s="147">
        <f t="shared" ca="1" si="14"/>
        <v>0</v>
      </c>
      <c r="AD59" s="147">
        <f t="shared" ca="1" si="14"/>
        <v>0</v>
      </c>
      <c r="AE59" s="147">
        <f t="shared" ca="1" si="14"/>
        <v>0</v>
      </c>
      <c r="AF59" s="147">
        <f t="shared" ca="1" si="14"/>
        <v>0</v>
      </c>
      <c r="AG59" s="147">
        <f t="shared" ca="1" si="14"/>
        <v>0</v>
      </c>
      <c r="AH59" s="147">
        <f t="shared" ca="1" si="14"/>
        <v>0</v>
      </c>
      <c r="AI59" s="147">
        <f t="shared" ca="1" si="14"/>
        <v>0</v>
      </c>
      <c r="AJ59" s="147">
        <f t="shared" ca="1" si="14"/>
        <v>0</v>
      </c>
      <c r="AK59" s="147">
        <f t="shared" ca="1" si="14"/>
        <v>0</v>
      </c>
      <c r="AL59" s="147">
        <f t="shared" ca="1" si="14"/>
        <v>0</v>
      </c>
      <c r="AM59" s="147">
        <f t="shared" ca="1" si="14"/>
        <v>0</v>
      </c>
      <c r="AN59" s="147">
        <f t="shared" ca="1" si="21"/>
        <v>0</v>
      </c>
      <c r="AO59" s="147">
        <f t="shared" ca="1" si="21"/>
        <v>0</v>
      </c>
      <c r="AP59" s="147">
        <f t="shared" ca="1" si="21"/>
        <v>0</v>
      </c>
      <c r="AQ59" s="147">
        <f t="shared" ca="1" si="21"/>
        <v>0</v>
      </c>
      <c r="AR59" s="147">
        <f t="shared" ca="1" si="21"/>
        <v>0</v>
      </c>
      <c r="AS59" s="147">
        <f t="shared" ca="1" si="21"/>
        <v>0</v>
      </c>
      <c r="AT59" s="147">
        <f t="shared" ca="1" si="21"/>
        <v>0</v>
      </c>
      <c r="AU59" s="147">
        <f t="shared" ca="1" si="21"/>
        <v>0</v>
      </c>
      <c r="AV59" s="147">
        <f t="shared" ca="1" si="21"/>
        <v>0</v>
      </c>
      <c r="AW59" s="147">
        <f t="shared" ca="1" si="21"/>
        <v>0</v>
      </c>
      <c r="AX59" s="147">
        <f t="shared" ca="1" si="21"/>
        <v>0</v>
      </c>
      <c r="AY59" s="147">
        <f t="shared" ca="1" si="21"/>
        <v>0</v>
      </c>
      <c r="AZ59" s="147">
        <f t="shared" ca="1" si="21"/>
        <v>0</v>
      </c>
      <c r="BA59" s="147">
        <f t="shared" ca="1" si="21"/>
        <v>0</v>
      </c>
      <c r="BB59" s="147">
        <f t="shared" ca="1" si="21"/>
        <v>0</v>
      </c>
      <c r="BC59" s="147">
        <f t="shared" ca="1" si="21"/>
        <v>0</v>
      </c>
    </row>
    <row r="60" spans="1:55" s="147" customFormat="1" ht="19.899999999999999" customHeight="1" thickBot="1">
      <c r="A60" s="796"/>
      <c r="B60" s="797"/>
      <c r="C60" s="152" t="s">
        <v>255</v>
      </c>
      <c r="D60" s="153" t="s">
        <v>93</v>
      </c>
      <c r="E60" s="603"/>
      <c r="F60" s="603"/>
      <c r="G60" s="604">
        <f t="shared" si="15"/>
        <v>0</v>
      </c>
      <c r="H60" s="605"/>
      <c r="I60" s="606"/>
      <c r="J60" s="604">
        <f t="shared" si="16"/>
        <v>0</v>
      </c>
      <c r="K60" s="607">
        <f t="shared" si="17"/>
        <v>0</v>
      </c>
      <c r="L60" s="792"/>
      <c r="M60" s="603"/>
      <c r="N60" s="603"/>
      <c r="O60" s="603"/>
      <c r="P60" s="604">
        <f t="shared" si="18"/>
        <v>0</v>
      </c>
      <c r="Q60" s="605"/>
      <c r="R60" s="606"/>
      <c r="S60" s="606"/>
      <c r="T60" s="608">
        <f t="shared" si="19"/>
        <v>0</v>
      </c>
      <c r="U60" s="609">
        <f t="shared" si="20"/>
        <v>0</v>
      </c>
      <c r="V60" s="794"/>
      <c r="W60" s="147">
        <v>60</v>
      </c>
      <c r="X60" s="147">
        <f t="shared" ca="1" si="14"/>
        <v>0</v>
      </c>
      <c r="Y60" s="147">
        <f t="shared" ca="1" si="14"/>
        <v>0</v>
      </c>
      <c r="Z60" s="147">
        <f t="shared" ref="Z60:AO61" ca="1" si="22">IF($C60=Z$6,INDIRECT(Z$5&amp;$W60),0)</f>
        <v>0</v>
      </c>
      <c r="AA60" s="147">
        <f t="shared" ca="1" si="22"/>
        <v>0</v>
      </c>
      <c r="AB60" s="147">
        <f t="shared" ca="1" si="22"/>
        <v>0</v>
      </c>
      <c r="AC60" s="147">
        <f t="shared" ca="1" si="22"/>
        <v>0</v>
      </c>
      <c r="AD60" s="147">
        <f t="shared" ca="1" si="22"/>
        <v>0</v>
      </c>
      <c r="AE60" s="147">
        <f t="shared" ca="1" si="22"/>
        <v>0</v>
      </c>
      <c r="AF60" s="147">
        <f t="shared" ca="1" si="22"/>
        <v>0</v>
      </c>
      <c r="AG60" s="147">
        <f t="shared" ca="1" si="22"/>
        <v>0</v>
      </c>
      <c r="AH60" s="147">
        <f t="shared" ca="1" si="22"/>
        <v>0</v>
      </c>
      <c r="AI60" s="147">
        <f t="shared" ca="1" si="22"/>
        <v>0</v>
      </c>
      <c r="AJ60" s="147">
        <f t="shared" ca="1" si="22"/>
        <v>0</v>
      </c>
      <c r="AK60" s="147">
        <f t="shared" ca="1" si="22"/>
        <v>0</v>
      </c>
      <c r="AL60" s="147">
        <f t="shared" ca="1" si="22"/>
        <v>0</v>
      </c>
      <c r="AM60" s="147">
        <f t="shared" ca="1" si="22"/>
        <v>0</v>
      </c>
      <c r="AN60" s="147">
        <f t="shared" ca="1" si="21"/>
        <v>0</v>
      </c>
      <c r="AO60" s="147">
        <f t="shared" ca="1" si="21"/>
        <v>0</v>
      </c>
      <c r="AP60" s="147">
        <f t="shared" ca="1" si="21"/>
        <v>0</v>
      </c>
      <c r="AQ60" s="147">
        <f t="shared" ca="1" si="21"/>
        <v>0</v>
      </c>
      <c r="AR60" s="147">
        <f t="shared" ca="1" si="21"/>
        <v>0</v>
      </c>
      <c r="AS60" s="147">
        <f t="shared" ca="1" si="21"/>
        <v>0</v>
      </c>
      <c r="AT60" s="147">
        <f t="shared" ca="1" si="21"/>
        <v>0</v>
      </c>
      <c r="AU60" s="147">
        <f t="shared" ca="1" si="21"/>
        <v>0</v>
      </c>
      <c r="AV60" s="147">
        <f t="shared" ca="1" si="21"/>
        <v>0</v>
      </c>
      <c r="AW60" s="147">
        <f t="shared" ca="1" si="21"/>
        <v>0</v>
      </c>
      <c r="AX60" s="147">
        <f t="shared" ca="1" si="21"/>
        <v>0</v>
      </c>
      <c r="AY60" s="147">
        <f t="shared" ca="1" si="21"/>
        <v>0</v>
      </c>
      <c r="AZ60" s="147">
        <f t="shared" ca="1" si="21"/>
        <v>0</v>
      </c>
      <c r="BA60" s="147">
        <f t="shared" ca="1" si="21"/>
        <v>0</v>
      </c>
      <c r="BB60" s="147">
        <f t="shared" ca="1" si="21"/>
        <v>0</v>
      </c>
      <c r="BC60" s="147">
        <f t="shared" ca="1" si="21"/>
        <v>0</v>
      </c>
    </row>
    <row r="61" spans="1:55" s="147" customFormat="1" ht="19.899999999999999" customHeight="1" thickTop="1">
      <c r="A61" s="795">
        <v>31</v>
      </c>
      <c r="B61" s="797" t="s">
        <v>455</v>
      </c>
      <c r="C61" s="150" t="s">
        <v>90</v>
      </c>
      <c r="D61" s="151" t="s">
        <v>91</v>
      </c>
      <c r="E61" s="589"/>
      <c r="F61" s="589"/>
      <c r="G61" s="590">
        <f t="shared" si="15"/>
        <v>0</v>
      </c>
      <c r="H61" s="591"/>
      <c r="I61" s="592"/>
      <c r="J61" s="590">
        <f t="shared" si="16"/>
        <v>0</v>
      </c>
      <c r="K61" s="593">
        <f t="shared" si="17"/>
        <v>0</v>
      </c>
      <c r="L61" s="791" t="s">
        <v>92</v>
      </c>
      <c r="M61" s="589"/>
      <c r="N61" s="589"/>
      <c r="O61" s="589"/>
      <c r="P61" s="590">
        <f t="shared" si="18"/>
        <v>0</v>
      </c>
      <c r="Q61" s="591"/>
      <c r="R61" s="592"/>
      <c r="S61" s="592"/>
      <c r="T61" s="594">
        <f t="shared" si="19"/>
        <v>0</v>
      </c>
      <c r="U61" s="595">
        <f t="shared" si="20"/>
        <v>0</v>
      </c>
      <c r="V61" s="793">
        <f>SUM(U61:U62)</f>
        <v>0</v>
      </c>
      <c r="W61" s="147">
        <v>61</v>
      </c>
      <c r="X61" s="147">
        <f t="shared" ref="X61:AM76" ca="1" si="23">IF($C61=X$6,INDIRECT(X$5&amp;$W61),0)</f>
        <v>0</v>
      </c>
      <c r="Y61" s="147">
        <f t="shared" ca="1" si="23"/>
        <v>0</v>
      </c>
      <c r="Z61" s="147">
        <f t="shared" ca="1" si="23"/>
        <v>0</v>
      </c>
      <c r="AA61" s="147">
        <f t="shared" ca="1" si="23"/>
        <v>0</v>
      </c>
      <c r="AB61" s="147">
        <f t="shared" ca="1" si="23"/>
        <v>0</v>
      </c>
      <c r="AC61" s="147">
        <f t="shared" ca="1" si="23"/>
        <v>0</v>
      </c>
      <c r="AD61" s="147">
        <f t="shared" ca="1" si="23"/>
        <v>0</v>
      </c>
      <c r="AE61" s="147">
        <f t="shared" ca="1" si="23"/>
        <v>0</v>
      </c>
      <c r="AF61" s="147">
        <f t="shared" ca="1" si="23"/>
        <v>0</v>
      </c>
      <c r="AG61" s="147">
        <f t="shared" ca="1" si="23"/>
        <v>0</v>
      </c>
      <c r="AH61" s="147">
        <f t="shared" ca="1" si="23"/>
        <v>0</v>
      </c>
      <c r="AI61" s="147">
        <f t="shared" ca="1" si="23"/>
        <v>0</v>
      </c>
      <c r="AJ61" s="147">
        <f t="shared" ca="1" si="23"/>
        <v>0</v>
      </c>
      <c r="AK61" s="147">
        <f t="shared" ca="1" si="23"/>
        <v>0</v>
      </c>
      <c r="AL61" s="147">
        <f t="shared" ca="1" si="23"/>
        <v>0</v>
      </c>
      <c r="AM61" s="147">
        <f t="shared" ca="1" si="22"/>
        <v>0</v>
      </c>
      <c r="AN61" s="147">
        <f t="shared" ca="1" si="22"/>
        <v>0</v>
      </c>
      <c r="AO61" s="147">
        <f t="shared" ca="1" si="22"/>
        <v>0</v>
      </c>
      <c r="AP61" s="147">
        <f t="shared" ca="1" si="21"/>
        <v>0</v>
      </c>
      <c r="AQ61" s="147">
        <f t="shared" ca="1" si="21"/>
        <v>0</v>
      </c>
      <c r="AR61" s="147">
        <f t="shared" ca="1" si="21"/>
        <v>0</v>
      </c>
      <c r="AS61" s="147">
        <f t="shared" ca="1" si="21"/>
        <v>0</v>
      </c>
      <c r="AT61" s="147">
        <f t="shared" ca="1" si="21"/>
        <v>0</v>
      </c>
      <c r="AU61" s="147">
        <f t="shared" ca="1" si="21"/>
        <v>0</v>
      </c>
      <c r="AV61" s="147">
        <f t="shared" ca="1" si="21"/>
        <v>0</v>
      </c>
      <c r="AW61" s="147">
        <f t="shared" ca="1" si="21"/>
        <v>0</v>
      </c>
      <c r="AX61" s="147">
        <f t="shared" ca="1" si="21"/>
        <v>0</v>
      </c>
      <c r="AY61" s="147">
        <f t="shared" ca="1" si="21"/>
        <v>0</v>
      </c>
      <c r="AZ61" s="147">
        <f t="shared" ca="1" si="21"/>
        <v>0</v>
      </c>
      <c r="BA61" s="147">
        <f t="shared" ca="1" si="21"/>
        <v>0</v>
      </c>
      <c r="BB61" s="147">
        <f t="shared" ca="1" si="21"/>
        <v>0</v>
      </c>
      <c r="BC61" s="147">
        <f t="shared" ca="1" si="21"/>
        <v>0</v>
      </c>
    </row>
    <row r="62" spans="1:55" s="147" customFormat="1" ht="19.899999999999999" customHeight="1" thickBot="1">
      <c r="A62" s="796"/>
      <c r="B62" s="797"/>
      <c r="C62" s="152" t="s">
        <v>255</v>
      </c>
      <c r="D62" s="153" t="s">
        <v>93</v>
      </c>
      <c r="E62" s="603"/>
      <c r="F62" s="603"/>
      <c r="G62" s="604">
        <f t="shared" si="15"/>
        <v>0</v>
      </c>
      <c r="H62" s="605"/>
      <c r="I62" s="606"/>
      <c r="J62" s="604">
        <f t="shared" si="16"/>
        <v>0</v>
      </c>
      <c r="K62" s="607">
        <f t="shared" si="17"/>
        <v>0</v>
      </c>
      <c r="L62" s="792"/>
      <c r="M62" s="603"/>
      <c r="N62" s="603"/>
      <c r="O62" s="603"/>
      <c r="P62" s="604">
        <f t="shared" si="18"/>
        <v>0</v>
      </c>
      <c r="Q62" s="605"/>
      <c r="R62" s="606"/>
      <c r="S62" s="606"/>
      <c r="T62" s="608">
        <f t="shared" si="19"/>
        <v>0</v>
      </c>
      <c r="U62" s="609">
        <f t="shared" si="20"/>
        <v>0</v>
      </c>
      <c r="V62" s="794"/>
      <c r="W62" s="147">
        <v>62</v>
      </c>
      <c r="X62" s="147">
        <f t="shared" ca="1" si="23"/>
        <v>0</v>
      </c>
      <c r="Y62" s="147">
        <f t="shared" ca="1" si="23"/>
        <v>0</v>
      </c>
      <c r="Z62" s="147">
        <f t="shared" ca="1" si="23"/>
        <v>0</v>
      </c>
      <c r="AA62" s="147">
        <f t="shared" ca="1" si="23"/>
        <v>0</v>
      </c>
      <c r="AB62" s="147">
        <f t="shared" ca="1" si="23"/>
        <v>0</v>
      </c>
      <c r="AC62" s="147">
        <f t="shared" ca="1" si="23"/>
        <v>0</v>
      </c>
      <c r="AD62" s="147">
        <f t="shared" ca="1" si="23"/>
        <v>0</v>
      </c>
      <c r="AE62" s="147">
        <f t="shared" ca="1" si="23"/>
        <v>0</v>
      </c>
      <c r="AF62" s="147">
        <f t="shared" ca="1" si="23"/>
        <v>0</v>
      </c>
      <c r="AG62" s="147">
        <f t="shared" ca="1" si="23"/>
        <v>0</v>
      </c>
      <c r="AH62" s="147">
        <f t="shared" ca="1" si="23"/>
        <v>0</v>
      </c>
      <c r="AI62" s="147">
        <f t="shared" ca="1" si="23"/>
        <v>0</v>
      </c>
      <c r="AJ62" s="147">
        <f t="shared" ca="1" si="23"/>
        <v>0</v>
      </c>
      <c r="AK62" s="147">
        <f t="shared" ca="1" si="23"/>
        <v>0</v>
      </c>
      <c r="AL62" s="147">
        <f t="shared" ca="1" si="23"/>
        <v>0</v>
      </c>
      <c r="AM62" s="147">
        <f t="shared" ca="1" si="23"/>
        <v>0</v>
      </c>
      <c r="AN62" s="147">
        <f t="shared" ca="1" si="21"/>
        <v>0</v>
      </c>
      <c r="AO62" s="147">
        <f t="shared" ca="1" si="21"/>
        <v>0</v>
      </c>
      <c r="AP62" s="147">
        <f t="shared" ca="1" si="21"/>
        <v>0</v>
      </c>
      <c r="AQ62" s="147">
        <f t="shared" ca="1" si="21"/>
        <v>0</v>
      </c>
      <c r="AR62" s="147">
        <f t="shared" ca="1" si="21"/>
        <v>0</v>
      </c>
      <c r="AS62" s="147">
        <f t="shared" ca="1" si="21"/>
        <v>0</v>
      </c>
      <c r="AT62" s="147">
        <f t="shared" ca="1" si="21"/>
        <v>0</v>
      </c>
      <c r="AU62" s="147">
        <f t="shared" ca="1" si="21"/>
        <v>0</v>
      </c>
      <c r="AV62" s="147">
        <f t="shared" ca="1" si="21"/>
        <v>0</v>
      </c>
      <c r="AW62" s="147">
        <f t="shared" ca="1" si="21"/>
        <v>0</v>
      </c>
      <c r="AX62" s="147">
        <f t="shared" ca="1" si="21"/>
        <v>0</v>
      </c>
      <c r="AY62" s="147">
        <f t="shared" ca="1" si="21"/>
        <v>0</v>
      </c>
      <c r="AZ62" s="147">
        <f t="shared" ca="1" si="21"/>
        <v>0</v>
      </c>
      <c r="BA62" s="147">
        <f t="shared" ca="1" si="21"/>
        <v>0</v>
      </c>
      <c r="BB62" s="147">
        <f t="shared" ca="1" si="21"/>
        <v>0</v>
      </c>
      <c r="BC62" s="147">
        <f t="shared" ca="1" si="21"/>
        <v>0</v>
      </c>
    </row>
    <row r="63" spans="1:55" s="147" customFormat="1" ht="19.899999999999999" customHeight="1" thickTop="1">
      <c r="A63" s="795">
        <v>32</v>
      </c>
      <c r="B63" s="797" t="s">
        <v>456</v>
      </c>
      <c r="C63" s="150" t="s">
        <v>90</v>
      </c>
      <c r="D63" s="151" t="s">
        <v>91</v>
      </c>
      <c r="E63" s="589"/>
      <c r="F63" s="589"/>
      <c r="G63" s="590">
        <f t="shared" si="15"/>
        <v>0</v>
      </c>
      <c r="H63" s="591"/>
      <c r="I63" s="592"/>
      <c r="J63" s="590">
        <f t="shared" si="16"/>
        <v>0</v>
      </c>
      <c r="K63" s="593">
        <f t="shared" si="17"/>
        <v>0</v>
      </c>
      <c r="L63" s="791" t="s">
        <v>92</v>
      </c>
      <c r="M63" s="589"/>
      <c r="N63" s="589"/>
      <c r="O63" s="589"/>
      <c r="P63" s="590">
        <f t="shared" si="18"/>
        <v>0</v>
      </c>
      <c r="Q63" s="591"/>
      <c r="R63" s="592"/>
      <c r="S63" s="592"/>
      <c r="T63" s="594">
        <f t="shared" si="19"/>
        <v>0</v>
      </c>
      <c r="U63" s="595">
        <f t="shared" si="20"/>
        <v>0</v>
      </c>
      <c r="V63" s="793">
        <f>SUM(U63:U64)</f>
        <v>0</v>
      </c>
      <c r="W63" s="147">
        <v>63</v>
      </c>
      <c r="X63" s="147">
        <f t="shared" ca="1" si="23"/>
        <v>0</v>
      </c>
      <c r="Y63" s="147">
        <f t="shared" ca="1" si="23"/>
        <v>0</v>
      </c>
      <c r="Z63" s="147">
        <f t="shared" ca="1" si="23"/>
        <v>0</v>
      </c>
      <c r="AA63" s="147">
        <f t="shared" ca="1" si="23"/>
        <v>0</v>
      </c>
      <c r="AB63" s="147">
        <f t="shared" ca="1" si="23"/>
        <v>0</v>
      </c>
      <c r="AC63" s="147">
        <f t="shared" ca="1" si="23"/>
        <v>0</v>
      </c>
      <c r="AD63" s="147">
        <f t="shared" ca="1" si="23"/>
        <v>0</v>
      </c>
      <c r="AE63" s="147">
        <f t="shared" ca="1" si="23"/>
        <v>0</v>
      </c>
      <c r="AF63" s="147">
        <f t="shared" ca="1" si="23"/>
        <v>0</v>
      </c>
      <c r="AG63" s="147">
        <f t="shared" ca="1" si="23"/>
        <v>0</v>
      </c>
      <c r="AH63" s="147">
        <f t="shared" ca="1" si="23"/>
        <v>0</v>
      </c>
      <c r="AI63" s="147">
        <f t="shared" ca="1" si="23"/>
        <v>0</v>
      </c>
      <c r="AJ63" s="147">
        <f t="shared" ca="1" si="23"/>
        <v>0</v>
      </c>
      <c r="AK63" s="147">
        <f t="shared" ca="1" si="23"/>
        <v>0</v>
      </c>
      <c r="AL63" s="147">
        <f t="shared" ca="1" si="23"/>
        <v>0</v>
      </c>
      <c r="AM63" s="147">
        <f t="shared" ca="1" si="23"/>
        <v>0</v>
      </c>
      <c r="AN63" s="147">
        <f t="shared" ca="1" si="21"/>
        <v>0</v>
      </c>
      <c r="AO63" s="147">
        <f t="shared" ca="1" si="21"/>
        <v>0</v>
      </c>
      <c r="AP63" s="147">
        <f t="shared" ca="1" si="21"/>
        <v>0</v>
      </c>
      <c r="AQ63" s="147">
        <f t="shared" ca="1" si="21"/>
        <v>0</v>
      </c>
      <c r="AR63" s="147">
        <f t="shared" ca="1" si="21"/>
        <v>0</v>
      </c>
      <c r="AS63" s="147">
        <f t="shared" ca="1" si="21"/>
        <v>0</v>
      </c>
      <c r="AT63" s="147">
        <f t="shared" ca="1" si="21"/>
        <v>0</v>
      </c>
      <c r="AU63" s="147">
        <f t="shared" ca="1" si="21"/>
        <v>0</v>
      </c>
      <c r="AV63" s="147">
        <f t="shared" ca="1" si="21"/>
        <v>0</v>
      </c>
      <c r="AW63" s="147">
        <f t="shared" ca="1" si="21"/>
        <v>0</v>
      </c>
      <c r="AX63" s="147">
        <f t="shared" ca="1" si="21"/>
        <v>0</v>
      </c>
      <c r="AY63" s="147">
        <f t="shared" ca="1" si="21"/>
        <v>0</v>
      </c>
      <c r="AZ63" s="147">
        <f t="shared" ca="1" si="21"/>
        <v>0</v>
      </c>
      <c r="BA63" s="147">
        <f t="shared" ca="1" si="21"/>
        <v>0</v>
      </c>
      <c r="BB63" s="147">
        <f t="shared" ca="1" si="21"/>
        <v>0</v>
      </c>
      <c r="BC63" s="147">
        <f t="shared" ca="1" si="21"/>
        <v>0</v>
      </c>
    </row>
    <row r="64" spans="1:55" s="147" customFormat="1" ht="19.899999999999999" customHeight="1" thickBot="1">
      <c r="A64" s="796"/>
      <c r="B64" s="797"/>
      <c r="C64" s="152" t="s">
        <v>255</v>
      </c>
      <c r="D64" s="153" t="s">
        <v>93</v>
      </c>
      <c r="E64" s="603"/>
      <c r="F64" s="603"/>
      <c r="G64" s="604">
        <f t="shared" si="15"/>
        <v>0</v>
      </c>
      <c r="H64" s="605"/>
      <c r="I64" s="606"/>
      <c r="J64" s="604">
        <f t="shared" si="16"/>
        <v>0</v>
      </c>
      <c r="K64" s="607">
        <f t="shared" si="17"/>
        <v>0</v>
      </c>
      <c r="L64" s="792"/>
      <c r="M64" s="603"/>
      <c r="N64" s="603"/>
      <c r="O64" s="603"/>
      <c r="P64" s="604">
        <f t="shared" si="18"/>
        <v>0</v>
      </c>
      <c r="Q64" s="605"/>
      <c r="R64" s="606"/>
      <c r="S64" s="606"/>
      <c r="T64" s="608">
        <f t="shared" si="19"/>
        <v>0</v>
      </c>
      <c r="U64" s="609">
        <f t="shared" si="20"/>
        <v>0</v>
      </c>
      <c r="V64" s="794"/>
      <c r="W64" s="147">
        <v>64</v>
      </c>
      <c r="X64" s="147">
        <f ca="1">IF($C64=X$6,INDIRECT(X$5&amp;$W64),0)</f>
        <v>0</v>
      </c>
      <c r="Y64" s="147">
        <f t="shared" ca="1" si="23"/>
        <v>0</v>
      </c>
      <c r="Z64" s="147">
        <f t="shared" ca="1" si="23"/>
        <v>0</v>
      </c>
      <c r="AA64" s="147">
        <f t="shared" ca="1" si="23"/>
        <v>0</v>
      </c>
      <c r="AB64" s="147">
        <f t="shared" ca="1" si="23"/>
        <v>0</v>
      </c>
      <c r="AC64" s="147">
        <f t="shared" ca="1" si="23"/>
        <v>0</v>
      </c>
      <c r="AD64" s="147">
        <f t="shared" ca="1" si="23"/>
        <v>0</v>
      </c>
      <c r="AE64" s="147">
        <f t="shared" ca="1" si="23"/>
        <v>0</v>
      </c>
      <c r="AF64" s="147">
        <f t="shared" ca="1" si="23"/>
        <v>0</v>
      </c>
      <c r="AG64" s="147">
        <f t="shared" ca="1" si="23"/>
        <v>0</v>
      </c>
      <c r="AH64" s="147">
        <f t="shared" ca="1" si="23"/>
        <v>0</v>
      </c>
      <c r="AI64" s="147">
        <f t="shared" ca="1" si="23"/>
        <v>0</v>
      </c>
      <c r="AJ64" s="147">
        <f t="shared" ca="1" si="23"/>
        <v>0</v>
      </c>
      <c r="AK64" s="147">
        <f t="shared" ca="1" si="23"/>
        <v>0</v>
      </c>
      <c r="AL64" s="147">
        <f t="shared" ca="1" si="23"/>
        <v>0</v>
      </c>
      <c r="AM64" s="147">
        <f t="shared" ca="1" si="23"/>
        <v>0</v>
      </c>
      <c r="AN64" s="147">
        <f t="shared" ca="1" si="21"/>
        <v>0</v>
      </c>
      <c r="AO64" s="147">
        <f t="shared" ca="1" si="21"/>
        <v>0</v>
      </c>
      <c r="AP64" s="147">
        <f t="shared" ca="1" si="21"/>
        <v>0</v>
      </c>
      <c r="AQ64" s="147">
        <f t="shared" ca="1" si="21"/>
        <v>0</v>
      </c>
      <c r="AR64" s="147">
        <f t="shared" ca="1" si="21"/>
        <v>0</v>
      </c>
      <c r="AS64" s="147">
        <f t="shared" ca="1" si="21"/>
        <v>0</v>
      </c>
      <c r="AT64" s="147">
        <f t="shared" ca="1" si="21"/>
        <v>0</v>
      </c>
      <c r="AU64" s="147">
        <f t="shared" ca="1" si="21"/>
        <v>0</v>
      </c>
      <c r="AV64" s="147">
        <f t="shared" ca="1" si="21"/>
        <v>0</v>
      </c>
      <c r="AW64" s="147">
        <f t="shared" ca="1" si="21"/>
        <v>0</v>
      </c>
      <c r="AX64" s="147">
        <f t="shared" ca="1" si="21"/>
        <v>0</v>
      </c>
      <c r="AY64" s="147">
        <f t="shared" ca="1" si="21"/>
        <v>0</v>
      </c>
      <c r="AZ64" s="147">
        <f t="shared" ca="1" si="21"/>
        <v>0</v>
      </c>
      <c r="BA64" s="147">
        <f t="shared" ca="1" si="21"/>
        <v>0</v>
      </c>
      <c r="BB64" s="147">
        <f t="shared" ca="1" si="21"/>
        <v>0</v>
      </c>
      <c r="BC64" s="147">
        <f t="shared" ca="1" si="21"/>
        <v>0</v>
      </c>
    </row>
    <row r="65" spans="1:55" s="147" customFormat="1" ht="19.899999999999999" customHeight="1" thickTop="1">
      <c r="A65" s="795">
        <v>33</v>
      </c>
      <c r="B65" s="797" t="s">
        <v>457</v>
      </c>
      <c r="C65" s="150" t="s">
        <v>90</v>
      </c>
      <c r="D65" s="151" t="s">
        <v>91</v>
      </c>
      <c r="E65" s="589"/>
      <c r="F65" s="589"/>
      <c r="G65" s="590">
        <f t="shared" si="15"/>
        <v>0</v>
      </c>
      <c r="H65" s="591"/>
      <c r="I65" s="592"/>
      <c r="J65" s="590">
        <f t="shared" si="16"/>
        <v>0</v>
      </c>
      <c r="K65" s="593">
        <f t="shared" si="17"/>
        <v>0</v>
      </c>
      <c r="L65" s="791" t="s">
        <v>92</v>
      </c>
      <c r="M65" s="589"/>
      <c r="N65" s="589"/>
      <c r="O65" s="589"/>
      <c r="P65" s="590">
        <f t="shared" si="18"/>
        <v>0</v>
      </c>
      <c r="Q65" s="591"/>
      <c r="R65" s="592"/>
      <c r="S65" s="592"/>
      <c r="T65" s="594">
        <f t="shared" si="19"/>
        <v>0</v>
      </c>
      <c r="U65" s="595">
        <f t="shared" si="20"/>
        <v>0</v>
      </c>
      <c r="V65" s="793">
        <f>SUM(U65:U66)</f>
        <v>0</v>
      </c>
      <c r="W65" s="147">
        <v>65</v>
      </c>
      <c r="X65" s="147">
        <f t="shared" ca="1" si="23"/>
        <v>0</v>
      </c>
      <c r="Y65" s="147">
        <f t="shared" ca="1" si="23"/>
        <v>0</v>
      </c>
      <c r="Z65" s="147">
        <f t="shared" ca="1" si="23"/>
        <v>0</v>
      </c>
      <c r="AA65" s="147">
        <f t="shared" ca="1" si="23"/>
        <v>0</v>
      </c>
      <c r="AB65" s="147">
        <f t="shared" ca="1" si="23"/>
        <v>0</v>
      </c>
      <c r="AC65" s="147">
        <f t="shared" ca="1" si="23"/>
        <v>0</v>
      </c>
      <c r="AD65" s="147">
        <f t="shared" ca="1" si="23"/>
        <v>0</v>
      </c>
      <c r="AE65" s="147">
        <f t="shared" ca="1" si="23"/>
        <v>0</v>
      </c>
      <c r="AF65" s="147">
        <f t="shared" ca="1" si="23"/>
        <v>0</v>
      </c>
      <c r="AG65" s="147">
        <f t="shared" ca="1" si="23"/>
        <v>0</v>
      </c>
      <c r="AH65" s="147">
        <f t="shared" ca="1" si="23"/>
        <v>0</v>
      </c>
      <c r="AI65" s="147">
        <f t="shared" ca="1" si="23"/>
        <v>0</v>
      </c>
      <c r="AJ65" s="147">
        <f t="shared" ca="1" si="23"/>
        <v>0</v>
      </c>
      <c r="AK65" s="147">
        <f t="shared" ca="1" si="23"/>
        <v>0</v>
      </c>
      <c r="AL65" s="147">
        <f t="shared" ca="1" si="23"/>
        <v>0</v>
      </c>
      <c r="AM65" s="147">
        <f t="shared" ca="1" si="23"/>
        <v>0</v>
      </c>
      <c r="AN65" s="147">
        <f t="shared" ca="1" si="21"/>
        <v>0</v>
      </c>
      <c r="AO65" s="147">
        <f t="shared" ca="1" si="21"/>
        <v>0</v>
      </c>
      <c r="AP65" s="147">
        <f t="shared" ca="1" si="21"/>
        <v>0</v>
      </c>
      <c r="AQ65" s="147">
        <f t="shared" ca="1" si="21"/>
        <v>0</v>
      </c>
      <c r="AR65" s="147">
        <f t="shared" ca="1" si="21"/>
        <v>0</v>
      </c>
      <c r="AS65" s="147">
        <f t="shared" ca="1" si="21"/>
        <v>0</v>
      </c>
      <c r="AT65" s="147">
        <f t="shared" ca="1" si="21"/>
        <v>0</v>
      </c>
      <c r="AU65" s="147">
        <f t="shared" ca="1" si="21"/>
        <v>0</v>
      </c>
      <c r="AV65" s="147">
        <f t="shared" ca="1" si="21"/>
        <v>0</v>
      </c>
      <c r="AW65" s="147">
        <f t="shared" ca="1" si="21"/>
        <v>0</v>
      </c>
      <c r="AX65" s="147">
        <f t="shared" ca="1" si="21"/>
        <v>0</v>
      </c>
      <c r="AY65" s="147">
        <f t="shared" ca="1" si="21"/>
        <v>0</v>
      </c>
      <c r="AZ65" s="147">
        <f t="shared" ca="1" si="21"/>
        <v>0</v>
      </c>
      <c r="BA65" s="147">
        <f t="shared" ca="1" si="21"/>
        <v>0</v>
      </c>
      <c r="BB65" s="147">
        <f t="shared" ca="1" si="21"/>
        <v>0</v>
      </c>
      <c r="BC65" s="147">
        <f t="shared" ca="1" si="21"/>
        <v>0</v>
      </c>
    </row>
    <row r="66" spans="1:55" s="147" customFormat="1" ht="19.899999999999999" customHeight="1" thickBot="1">
      <c r="A66" s="796"/>
      <c r="B66" s="797"/>
      <c r="C66" s="152" t="s">
        <v>255</v>
      </c>
      <c r="D66" s="153" t="s">
        <v>93</v>
      </c>
      <c r="E66" s="603"/>
      <c r="F66" s="603"/>
      <c r="G66" s="604">
        <f t="shared" si="15"/>
        <v>0</v>
      </c>
      <c r="H66" s="605"/>
      <c r="I66" s="606"/>
      <c r="J66" s="604">
        <f t="shared" si="16"/>
        <v>0</v>
      </c>
      <c r="K66" s="607">
        <f t="shared" si="17"/>
        <v>0</v>
      </c>
      <c r="L66" s="792"/>
      <c r="M66" s="603"/>
      <c r="N66" s="603"/>
      <c r="O66" s="603"/>
      <c r="P66" s="604">
        <f t="shared" si="18"/>
        <v>0</v>
      </c>
      <c r="Q66" s="605"/>
      <c r="R66" s="606"/>
      <c r="S66" s="606"/>
      <c r="T66" s="608">
        <f t="shared" si="19"/>
        <v>0</v>
      </c>
      <c r="U66" s="609">
        <f t="shared" si="20"/>
        <v>0</v>
      </c>
      <c r="V66" s="794"/>
      <c r="W66" s="147">
        <v>66</v>
      </c>
      <c r="X66" s="147">
        <f t="shared" ca="1" si="23"/>
        <v>0</v>
      </c>
      <c r="Y66" s="147">
        <f t="shared" ca="1" si="23"/>
        <v>0</v>
      </c>
      <c r="Z66" s="147">
        <f t="shared" ca="1" si="23"/>
        <v>0</v>
      </c>
      <c r="AA66" s="147">
        <f t="shared" ca="1" si="23"/>
        <v>0</v>
      </c>
      <c r="AB66" s="147">
        <f t="shared" ca="1" si="23"/>
        <v>0</v>
      </c>
      <c r="AC66" s="147">
        <f t="shared" ca="1" si="23"/>
        <v>0</v>
      </c>
      <c r="AD66" s="147">
        <f t="shared" ca="1" si="23"/>
        <v>0</v>
      </c>
      <c r="AE66" s="147">
        <f t="shared" ca="1" si="23"/>
        <v>0</v>
      </c>
      <c r="AF66" s="147">
        <f t="shared" ca="1" si="23"/>
        <v>0</v>
      </c>
      <c r="AG66" s="147">
        <f t="shared" ca="1" si="23"/>
        <v>0</v>
      </c>
      <c r="AH66" s="147">
        <f t="shared" ca="1" si="23"/>
        <v>0</v>
      </c>
      <c r="AI66" s="147">
        <f t="shared" ca="1" si="23"/>
        <v>0</v>
      </c>
      <c r="AJ66" s="147">
        <f t="shared" ca="1" si="23"/>
        <v>0</v>
      </c>
      <c r="AK66" s="147">
        <f t="shared" ca="1" si="23"/>
        <v>0</v>
      </c>
      <c r="AL66" s="147">
        <f t="shared" ca="1" si="23"/>
        <v>0</v>
      </c>
      <c r="AM66" s="147">
        <f t="shared" ca="1" si="23"/>
        <v>0</v>
      </c>
      <c r="AN66" s="147">
        <f t="shared" ca="1" si="21"/>
        <v>0</v>
      </c>
      <c r="AO66" s="147">
        <f t="shared" ca="1" si="21"/>
        <v>0</v>
      </c>
      <c r="AP66" s="147">
        <f t="shared" ca="1" si="21"/>
        <v>0</v>
      </c>
      <c r="AQ66" s="147">
        <f t="shared" ca="1" si="21"/>
        <v>0</v>
      </c>
      <c r="AR66" s="147">
        <f t="shared" ca="1" si="21"/>
        <v>0</v>
      </c>
      <c r="AS66" s="147">
        <f t="shared" ca="1" si="21"/>
        <v>0</v>
      </c>
      <c r="AT66" s="147">
        <f t="shared" ca="1" si="21"/>
        <v>0</v>
      </c>
      <c r="AU66" s="147">
        <f t="shared" ca="1" si="21"/>
        <v>0</v>
      </c>
      <c r="AV66" s="147">
        <f t="shared" ca="1" si="21"/>
        <v>0</v>
      </c>
      <c r="AW66" s="147">
        <f t="shared" ca="1" si="21"/>
        <v>0</v>
      </c>
      <c r="AX66" s="147">
        <f t="shared" ca="1" si="21"/>
        <v>0</v>
      </c>
      <c r="AY66" s="147">
        <f t="shared" ca="1" si="21"/>
        <v>0</v>
      </c>
      <c r="AZ66" s="147">
        <f t="shared" ca="1" si="21"/>
        <v>0</v>
      </c>
      <c r="BA66" s="147">
        <f t="shared" ca="1" si="21"/>
        <v>0</v>
      </c>
      <c r="BB66" s="147">
        <f t="shared" ca="1" si="21"/>
        <v>0</v>
      </c>
      <c r="BC66" s="147">
        <f t="shared" ca="1" si="21"/>
        <v>0</v>
      </c>
    </row>
    <row r="67" spans="1:55" s="147" customFormat="1" ht="19.899999999999999" customHeight="1" thickTop="1">
      <c r="A67" s="795">
        <v>34</v>
      </c>
      <c r="B67" s="797" t="s">
        <v>458</v>
      </c>
      <c r="C67" s="150" t="s">
        <v>90</v>
      </c>
      <c r="D67" s="151" t="s">
        <v>91</v>
      </c>
      <c r="E67" s="589"/>
      <c r="F67" s="589"/>
      <c r="G67" s="590">
        <f t="shared" si="15"/>
        <v>0</v>
      </c>
      <c r="H67" s="591"/>
      <c r="I67" s="592"/>
      <c r="J67" s="590">
        <f t="shared" si="16"/>
        <v>0</v>
      </c>
      <c r="K67" s="593">
        <f t="shared" si="17"/>
        <v>0</v>
      </c>
      <c r="L67" s="791" t="s">
        <v>92</v>
      </c>
      <c r="M67" s="589"/>
      <c r="N67" s="589"/>
      <c r="O67" s="589"/>
      <c r="P67" s="590">
        <f t="shared" si="18"/>
        <v>0</v>
      </c>
      <c r="Q67" s="591"/>
      <c r="R67" s="592"/>
      <c r="S67" s="592"/>
      <c r="T67" s="594">
        <f t="shared" si="19"/>
        <v>0</v>
      </c>
      <c r="U67" s="595">
        <f t="shared" si="20"/>
        <v>0</v>
      </c>
      <c r="V67" s="793">
        <f>SUM(U67:U68)</f>
        <v>0</v>
      </c>
      <c r="W67" s="147">
        <v>67</v>
      </c>
      <c r="X67" s="147">
        <f t="shared" ca="1" si="23"/>
        <v>0</v>
      </c>
      <c r="Y67" s="147">
        <f t="shared" ca="1" si="23"/>
        <v>0</v>
      </c>
      <c r="Z67" s="147">
        <f t="shared" ca="1" si="23"/>
        <v>0</v>
      </c>
      <c r="AA67" s="147">
        <f t="shared" ca="1" si="23"/>
        <v>0</v>
      </c>
      <c r="AB67" s="147">
        <f t="shared" ca="1" si="23"/>
        <v>0</v>
      </c>
      <c r="AC67" s="147">
        <f t="shared" ca="1" si="23"/>
        <v>0</v>
      </c>
      <c r="AD67" s="147">
        <f t="shared" ca="1" si="23"/>
        <v>0</v>
      </c>
      <c r="AE67" s="147">
        <f t="shared" ca="1" si="23"/>
        <v>0</v>
      </c>
      <c r="AF67" s="147">
        <f t="shared" ca="1" si="23"/>
        <v>0</v>
      </c>
      <c r="AG67" s="147">
        <f t="shared" ca="1" si="23"/>
        <v>0</v>
      </c>
      <c r="AH67" s="147">
        <f t="shared" ca="1" si="23"/>
        <v>0</v>
      </c>
      <c r="AI67" s="147">
        <f t="shared" ca="1" si="23"/>
        <v>0</v>
      </c>
      <c r="AJ67" s="147">
        <f t="shared" ca="1" si="23"/>
        <v>0</v>
      </c>
      <c r="AK67" s="147">
        <f t="shared" ca="1" si="23"/>
        <v>0</v>
      </c>
      <c r="AL67" s="147">
        <f t="shared" ca="1" si="23"/>
        <v>0</v>
      </c>
      <c r="AM67" s="147">
        <f t="shared" ca="1" si="23"/>
        <v>0</v>
      </c>
      <c r="AN67" s="147">
        <f t="shared" ca="1" si="21"/>
        <v>0</v>
      </c>
      <c r="AO67" s="147">
        <f t="shared" ca="1" si="21"/>
        <v>0</v>
      </c>
      <c r="AP67" s="147">
        <f t="shared" ca="1" si="21"/>
        <v>0</v>
      </c>
      <c r="AQ67" s="147">
        <f t="shared" ca="1" si="21"/>
        <v>0</v>
      </c>
      <c r="AR67" s="147">
        <f t="shared" ca="1" si="21"/>
        <v>0</v>
      </c>
      <c r="AS67" s="147">
        <f t="shared" ca="1" si="21"/>
        <v>0</v>
      </c>
      <c r="AT67" s="147">
        <f t="shared" ca="1" si="21"/>
        <v>0</v>
      </c>
      <c r="AU67" s="147">
        <f t="shared" ca="1" si="21"/>
        <v>0</v>
      </c>
      <c r="AV67" s="147">
        <f t="shared" ca="1" si="21"/>
        <v>0</v>
      </c>
      <c r="AW67" s="147">
        <f t="shared" ca="1" si="21"/>
        <v>0</v>
      </c>
      <c r="AX67" s="147">
        <f t="shared" ca="1" si="21"/>
        <v>0</v>
      </c>
      <c r="AY67" s="147">
        <f t="shared" ca="1" si="21"/>
        <v>0</v>
      </c>
      <c r="AZ67" s="147">
        <f t="shared" ca="1" si="21"/>
        <v>0</v>
      </c>
      <c r="BA67" s="147">
        <f t="shared" ca="1" si="21"/>
        <v>0</v>
      </c>
      <c r="BB67" s="147">
        <f t="shared" ca="1" si="21"/>
        <v>0</v>
      </c>
      <c r="BC67" s="147">
        <f t="shared" ca="1" si="21"/>
        <v>0</v>
      </c>
    </row>
    <row r="68" spans="1:55" s="147" customFormat="1" ht="19.899999999999999" customHeight="1" thickBot="1">
      <c r="A68" s="796"/>
      <c r="B68" s="797"/>
      <c r="C68" s="152" t="s">
        <v>255</v>
      </c>
      <c r="D68" s="153" t="s">
        <v>93</v>
      </c>
      <c r="E68" s="603"/>
      <c r="F68" s="603"/>
      <c r="G68" s="604">
        <f t="shared" si="15"/>
        <v>0</v>
      </c>
      <c r="H68" s="605"/>
      <c r="I68" s="606"/>
      <c r="J68" s="604">
        <f t="shared" si="16"/>
        <v>0</v>
      </c>
      <c r="K68" s="607">
        <f t="shared" si="17"/>
        <v>0</v>
      </c>
      <c r="L68" s="792"/>
      <c r="M68" s="603"/>
      <c r="N68" s="603"/>
      <c r="O68" s="603"/>
      <c r="P68" s="604">
        <f t="shared" si="18"/>
        <v>0</v>
      </c>
      <c r="Q68" s="605"/>
      <c r="R68" s="606"/>
      <c r="S68" s="606"/>
      <c r="T68" s="608">
        <f t="shared" si="19"/>
        <v>0</v>
      </c>
      <c r="U68" s="609">
        <f t="shared" si="20"/>
        <v>0</v>
      </c>
      <c r="V68" s="794"/>
      <c r="W68" s="147">
        <v>68</v>
      </c>
      <c r="X68" s="147">
        <f t="shared" ca="1" si="23"/>
        <v>0</v>
      </c>
      <c r="Y68" s="147">
        <f t="shared" ca="1" si="23"/>
        <v>0</v>
      </c>
      <c r="Z68" s="147">
        <f t="shared" ca="1" si="23"/>
        <v>0</v>
      </c>
      <c r="AA68" s="147">
        <f t="shared" ca="1" si="23"/>
        <v>0</v>
      </c>
      <c r="AB68" s="147">
        <f t="shared" ca="1" si="23"/>
        <v>0</v>
      </c>
      <c r="AC68" s="147">
        <f t="shared" ca="1" si="23"/>
        <v>0</v>
      </c>
      <c r="AD68" s="147">
        <f t="shared" ca="1" si="23"/>
        <v>0</v>
      </c>
      <c r="AE68" s="147">
        <f t="shared" ca="1" si="23"/>
        <v>0</v>
      </c>
      <c r="AF68" s="147">
        <f t="shared" ca="1" si="23"/>
        <v>0</v>
      </c>
      <c r="AG68" s="147">
        <f t="shared" ca="1" si="23"/>
        <v>0</v>
      </c>
      <c r="AH68" s="147">
        <f t="shared" ca="1" si="23"/>
        <v>0</v>
      </c>
      <c r="AI68" s="147">
        <f t="shared" ca="1" si="23"/>
        <v>0</v>
      </c>
      <c r="AJ68" s="147">
        <f t="shared" ca="1" si="23"/>
        <v>0</v>
      </c>
      <c r="AK68" s="147">
        <f t="shared" ca="1" si="23"/>
        <v>0</v>
      </c>
      <c r="AL68" s="147">
        <f t="shared" ca="1" si="23"/>
        <v>0</v>
      </c>
      <c r="AM68" s="147">
        <f t="shared" ca="1" si="23"/>
        <v>0</v>
      </c>
      <c r="AN68" s="147">
        <f t="shared" ca="1" si="21"/>
        <v>0</v>
      </c>
      <c r="AO68" s="147">
        <f t="shared" ca="1" si="21"/>
        <v>0</v>
      </c>
      <c r="AP68" s="147">
        <f t="shared" ca="1" si="21"/>
        <v>0</v>
      </c>
      <c r="AQ68" s="147">
        <f t="shared" ca="1" si="21"/>
        <v>0</v>
      </c>
      <c r="AR68" s="147">
        <f t="shared" ca="1" si="21"/>
        <v>0</v>
      </c>
      <c r="AS68" s="147">
        <f t="shared" ca="1" si="21"/>
        <v>0</v>
      </c>
      <c r="AT68" s="147">
        <f t="shared" ca="1" si="21"/>
        <v>0</v>
      </c>
      <c r="AU68" s="147">
        <f t="shared" ca="1" si="21"/>
        <v>0</v>
      </c>
      <c r="AV68" s="147">
        <f t="shared" ca="1" si="21"/>
        <v>0</v>
      </c>
      <c r="AW68" s="147">
        <f t="shared" ca="1" si="21"/>
        <v>0</v>
      </c>
      <c r="AX68" s="147">
        <f t="shared" ca="1" si="21"/>
        <v>0</v>
      </c>
      <c r="AY68" s="147">
        <f t="shared" ca="1" si="21"/>
        <v>0</v>
      </c>
      <c r="AZ68" s="147">
        <f t="shared" ca="1" si="21"/>
        <v>0</v>
      </c>
      <c r="BA68" s="147">
        <f t="shared" ca="1" si="21"/>
        <v>0</v>
      </c>
      <c r="BB68" s="147">
        <f t="shared" ca="1" si="21"/>
        <v>0</v>
      </c>
      <c r="BC68" s="147">
        <f t="shared" ca="1" si="21"/>
        <v>0</v>
      </c>
    </row>
    <row r="69" spans="1:55" s="147" customFormat="1" ht="19.899999999999999" customHeight="1" thickTop="1">
      <c r="A69" s="795">
        <v>35</v>
      </c>
      <c r="B69" s="797" t="s">
        <v>459</v>
      </c>
      <c r="C69" s="150" t="s">
        <v>90</v>
      </c>
      <c r="D69" s="151" t="s">
        <v>91</v>
      </c>
      <c r="E69" s="589"/>
      <c r="F69" s="589"/>
      <c r="G69" s="590">
        <f t="shared" si="15"/>
        <v>0</v>
      </c>
      <c r="H69" s="591"/>
      <c r="I69" s="592"/>
      <c r="J69" s="590">
        <f t="shared" si="16"/>
        <v>0</v>
      </c>
      <c r="K69" s="593">
        <f t="shared" si="17"/>
        <v>0</v>
      </c>
      <c r="L69" s="791" t="s">
        <v>92</v>
      </c>
      <c r="M69" s="589"/>
      <c r="N69" s="589"/>
      <c r="O69" s="589"/>
      <c r="P69" s="590">
        <f t="shared" si="18"/>
        <v>0</v>
      </c>
      <c r="Q69" s="591"/>
      <c r="R69" s="592"/>
      <c r="S69" s="592"/>
      <c r="T69" s="594">
        <f t="shared" si="19"/>
        <v>0</v>
      </c>
      <c r="U69" s="595">
        <f t="shared" si="20"/>
        <v>0</v>
      </c>
      <c r="V69" s="793">
        <f>SUM(U69:U70)</f>
        <v>0</v>
      </c>
      <c r="W69" s="147">
        <v>69</v>
      </c>
      <c r="X69" s="147">
        <f t="shared" ca="1" si="23"/>
        <v>0</v>
      </c>
      <c r="Y69" s="147">
        <f t="shared" ca="1" si="23"/>
        <v>0</v>
      </c>
      <c r="Z69" s="147">
        <f t="shared" ca="1" si="23"/>
        <v>0</v>
      </c>
      <c r="AA69" s="147">
        <f t="shared" ca="1" si="23"/>
        <v>0</v>
      </c>
      <c r="AB69" s="147">
        <f t="shared" ca="1" si="23"/>
        <v>0</v>
      </c>
      <c r="AC69" s="147">
        <f t="shared" ca="1" si="23"/>
        <v>0</v>
      </c>
      <c r="AD69" s="147">
        <f t="shared" ca="1" si="23"/>
        <v>0</v>
      </c>
      <c r="AE69" s="147">
        <f t="shared" ca="1" si="23"/>
        <v>0</v>
      </c>
      <c r="AF69" s="147">
        <f t="shared" ca="1" si="23"/>
        <v>0</v>
      </c>
      <c r="AG69" s="147">
        <f t="shared" ca="1" si="23"/>
        <v>0</v>
      </c>
      <c r="AH69" s="147">
        <f t="shared" ca="1" si="23"/>
        <v>0</v>
      </c>
      <c r="AI69" s="147">
        <f t="shared" ca="1" si="23"/>
        <v>0</v>
      </c>
      <c r="AJ69" s="147">
        <f t="shared" ca="1" si="23"/>
        <v>0</v>
      </c>
      <c r="AK69" s="147">
        <f t="shared" ca="1" si="23"/>
        <v>0</v>
      </c>
      <c r="AL69" s="147">
        <f t="shared" ca="1" si="23"/>
        <v>0</v>
      </c>
      <c r="AM69" s="147">
        <f t="shared" ca="1" si="23"/>
        <v>0</v>
      </c>
      <c r="AN69" s="147">
        <f t="shared" ca="1" si="21"/>
        <v>0</v>
      </c>
      <c r="AO69" s="147">
        <f t="shared" ca="1" si="21"/>
        <v>0</v>
      </c>
      <c r="AP69" s="147">
        <f t="shared" ca="1" si="21"/>
        <v>0</v>
      </c>
      <c r="AQ69" s="147">
        <f t="shared" ca="1" si="21"/>
        <v>0</v>
      </c>
      <c r="AR69" s="147">
        <f t="shared" ca="1" si="21"/>
        <v>0</v>
      </c>
      <c r="AS69" s="147">
        <f t="shared" ca="1" si="21"/>
        <v>0</v>
      </c>
      <c r="AT69" s="147">
        <f t="shared" ca="1" si="21"/>
        <v>0</v>
      </c>
      <c r="AU69" s="147">
        <f t="shared" ca="1" si="21"/>
        <v>0</v>
      </c>
      <c r="AV69" s="147">
        <f t="shared" ca="1" si="21"/>
        <v>0</v>
      </c>
      <c r="AW69" s="147">
        <f t="shared" ca="1" si="21"/>
        <v>0</v>
      </c>
      <c r="AX69" s="147">
        <f t="shared" ca="1" si="21"/>
        <v>0</v>
      </c>
      <c r="AY69" s="147">
        <f t="shared" ca="1" si="21"/>
        <v>0</v>
      </c>
      <c r="AZ69" s="147">
        <f t="shared" ca="1" si="21"/>
        <v>0</v>
      </c>
      <c r="BA69" s="147">
        <f t="shared" ca="1" si="21"/>
        <v>0</v>
      </c>
      <c r="BB69" s="147">
        <f t="shared" ca="1" si="21"/>
        <v>0</v>
      </c>
      <c r="BC69" s="147">
        <f t="shared" ca="1" si="21"/>
        <v>0</v>
      </c>
    </row>
    <row r="70" spans="1:55" s="147" customFormat="1" ht="19.899999999999999" customHeight="1" thickBot="1">
      <c r="A70" s="796"/>
      <c r="B70" s="797"/>
      <c r="C70" s="152" t="s">
        <v>255</v>
      </c>
      <c r="D70" s="153" t="s">
        <v>93</v>
      </c>
      <c r="E70" s="603"/>
      <c r="F70" s="603"/>
      <c r="G70" s="604">
        <f t="shared" si="15"/>
        <v>0</v>
      </c>
      <c r="H70" s="605"/>
      <c r="I70" s="606"/>
      <c r="J70" s="604">
        <f t="shared" si="16"/>
        <v>0</v>
      </c>
      <c r="K70" s="607">
        <f t="shared" si="17"/>
        <v>0</v>
      </c>
      <c r="L70" s="792"/>
      <c r="M70" s="603"/>
      <c r="N70" s="603"/>
      <c r="O70" s="603"/>
      <c r="P70" s="604">
        <f t="shared" si="18"/>
        <v>0</v>
      </c>
      <c r="Q70" s="605"/>
      <c r="R70" s="606"/>
      <c r="S70" s="606"/>
      <c r="T70" s="608">
        <f t="shared" si="19"/>
        <v>0</v>
      </c>
      <c r="U70" s="609">
        <f t="shared" si="20"/>
        <v>0</v>
      </c>
      <c r="V70" s="794"/>
      <c r="W70" s="147">
        <v>70</v>
      </c>
      <c r="X70" s="147">
        <f t="shared" ca="1" si="23"/>
        <v>0</v>
      </c>
      <c r="Y70" s="147">
        <f t="shared" ca="1" si="23"/>
        <v>0</v>
      </c>
      <c r="Z70" s="147">
        <f t="shared" ca="1" si="23"/>
        <v>0</v>
      </c>
      <c r="AA70" s="147">
        <f t="shared" ca="1" si="23"/>
        <v>0</v>
      </c>
      <c r="AB70" s="147">
        <f t="shared" ca="1" si="23"/>
        <v>0</v>
      </c>
      <c r="AC70" s="147">
        <f t="shared" ca="1" si="23"/>
        <v>0</v>
      </c>
      <c r="AD70" s="147">
        <f t="shared" ca="1" si="23"/>
        <v>0</v>
      </c>
      <c r="AE70" s="147">
        <f t="shared" ca="1" si="23"/>
        <v>0</v>
      </c>
      <c r="AF70" s="147">
        <f t="shared" ca="1" si="23"/>
        <v>0</v>
      </c>
      <c r="AG70" s="147">
        <f t="shared" ca="1" si="23"/>
        <v>0</v>
      </c>
      <c r="AH70" s="147">
        <f t="shared" ca="1" si="23"/>
        <v>0</v>
      </c>
      <c r="AI70" s="147">
        <f t="shared" ca="1" si="23"/>
        <v>0</v>
      </c>
      <c r="AJ70" s="147">
        <f t="shared" ca="1" si="23"/>
        <v>0</v>
      </c>
      <c r="AK70" s="147">
        <f t="shared" ca="1" si="23"/>
        <v>0</v>
      </c>
      <c r="AL70" s="147">
        <f t="shared" ca="1" si="23"/>
        <v>0</v>
      </c>
      <c r="AM70" s="147">
        <f t="shared" ca="1" si="23"/>
        <v>0</v>
      </c>
      <c r="AN70" s="147">
        <f t="shared" ca="1" si="21"/>
        <v>0</v>
      </c>
      <c r="AO70" s="147">
        <f t="shared" ca="1" si="21"/>
        <v>0</v>
      </c>
      <c r="AP70" s="147">
        <f t="shared" ca="1" si="21"/>
        <v>0</v>
      </c>
      <c r="AQ70" s="147">
        <f t="shared" ca="1" si="21"/>
        <v>0</v>
      </c>
      <c r="AR70" s="147">
        <f t="shared" ca="1" si="21"/>
        <v>0</v>
      </c>
      <c r="AS70" s="147">
        <f t="shared" ca="1" si="21"/>
        <v>0</v>
      </c>
      <c r="AT70" s="147">
        <f t="shared" ca="1" si="21"/>
        <v>0</v>
      </c>
      <c r="AU70" s="147">
        <f t="shared" ca="1" si="21"/>
        <v>0</v>
      </c>
      <c r="AV70" s="147">
        <f t="shared" ca="1" si="21"/>
        <v>0</v>
      </c>
      <c r="AW70" s="147">
        <f t="shared" ca="1" si="21"/>
        <v>0</v>
      </c>
      <c r="AX70" s="147">
        <f t="shared" ca="1" si="21"/>
        <v>0</v>
      </c>
      <c r="AY70" s="147">
        <f t="shared" ca="1" si="21"/>
        <v>0</v>
      </c>
      <c r="AZ70" s="147">
        <f t="shared" ca="1" si="21"/>
        <v>0</v>
      </c>
      <c r="BA70" s="147">
        <f t="shared" ca="1" si="21"/>
        <v>0</v>
      </c>
      <c r="BB70" s="147">
        <f t="shared" ca="1" si="21"/>
        <v>0</v>
      </c>
      <c r="BC70" s="147">
        <f t="shared" ca="1" si="21"/>
        <v>0</v>
      </c>
    </row>
    <row r="71" spans="1:55" s="147" customFormat="1" ht="19.899999999999999" customHeight="1" thickTop="1">
      <c r="A71" s="795">
        <v>36</v>
      </c>
      <c r="B71" s="797" t="s">
        <v>460</v>
      </c>
      <c r="C71" s="150" t="s">
        <v>90</v>
      </c>
      <c r="D71" s="151" t="s">
        <v>91</v>
      </c>
      <c r="E71" s="589"/>
      <c r="F71" s="589"/>
      <c r="G71" s="590">
        <f t="shared" si="15"/>
        <v>0</v>
      </c>
      <c r="H71" s="591"/>
      <c r="I71" s="592"/>
      <c r="J71" s="590">
        <f t="shared" si="16"/>
        <v>0</v>
      </c>
      <c r="K71" s="593">
        <f t="shared" si="17"/>
        <v>0</v>
      </c>
      <c r="L71" s="791" t="s">
        <v>92</v>
      </c>
      <c r="M71" s="589"/>
      <c r="N71" s="589"/>
      <c r="O71" s="589"/>
      <c r="P71" s="590">
        <f t="shared" si="18"/>
        <v>0</v>
      </c>
      <c r="Q71" s="591"/>
      <c r="R71" s="592"/>
      <c r="S71" s="592"/>
      <c r="T71" s="594">
        <f t="shared" si="19"/>
        <v>0</v>
      </c>
      <c r="U71" s="595">
        <f t="shared" si="20"/>
        <v>0</v>
      </c>
      <c r="V71" s="793">
        <f>SUM(U71:U72)</f>
        <v>0</v>
      </c>
      <c r="W71" s="147">
        <v>71</v>
      </c>
      <c r="X71" s="147">
        <f t="shared" ca="1" si="23"/>
        <v>0</v>
      </c>
      <c r="Y71" s="147">
        <f t="shared" ca="1" si="23"/>
        <v>0</v>
      </c>
      <c r="Z71" s="147">
        <f t="shared" ca="1" si="23"/>
        <v>0</v>
      </c>
      <c r="AA71" s="147">
        <f t="shared" ca="1" si="23"/>
        <v>0</v>
      </c>
      <c r="AB71" s="147">
        <f t="shared" ca="1" si="23"/>
        <v>0</v>
      </c>
      <c r="AC71" s="147">
        <f t="shared" ca="1" si="23"/>
        <v>0</v>
      </c>
      <c r="AD71" s="147">
        <f t="shared" ca="1" si="23"/>
        <v>0</v>
      </c>
      <c r="AE71" s="147">
        <f t="shared" ca="1" si="23"/>
        <v>0</v>
      </c>
      <c r="AF71" s="147">
        <f t="shared" ca="1" si="23"/>
        <v>0</v>
      </c>
      <c r="AG71" s="147">
        <f t="shared" ca="1" si="23"/>
        <v>0</v>
      </c>
      <c r="AH71" s="147">
        <f t="shared" ca="1" si="23"/>
        <v>0</v>
      </c>
      <c r="AI71" s="147">
        <f t="shared" ca="1" si="23"/>
        <v>0</v>
      </c>
      <c r="AJ71" s="147">
        <f t="shared" ca="1" si="23"/>
        <v>0</v>
      </c>
      <c r="AK71" s="147">
        <f t="shared" ca="1" si="23"/>
        <v>0</v>
      </c>
      <c r="AL71" s="147">
        <f t="shared" ca="1" si="23"/>
        <v>0</v>
      </c>
      <c r="AM71" s="147">
        <f t="shared" ca="1" si="23"/>
        <v>0</v>
      </c>
      <c r="AN71" s="147">
        <f t="shared" ca="1" si="21"/>
        <v>0</v>
      </c>
      <c r="AO71" s="147">
        <f t="shared" ca="1" si="21"/>
        <v>0</v>
      </c>
      <c r="AP71" s="147">
        <f t="shared" ca="1" si="21"/>
        <v>0</v>
      </c>
      <c r="AQ71" s="147">
        <f t="shared" ca="1" si="21"/>
        <v>0</v>
      </c>
      <c r="AR71" s="147">
        <f t="shared" ca="1" si="21"/>
        <v>0</v>
      </c>
      <c r="AS71" s="147">
        <f t="shared" ca="1" si="21"/>
        <v>0</v>
      </c>
      <c r="AT71" s="147">
        <f t="shared" ca="1" si="21"/>
        <v>0</v>
      </c>
      <c r="AU71" s="147">
        <f t="shared" ca="1" si="21"/>
        <v>0</v>
      </c>
      <c r="AV71" s="147">
        <f t="shared" ca="1" si="21"/>
        <v>0</v>
      </c>
      <c r="AW71" s="147">
        <f t="shared" ca="1" si="21"/>
        <v>0</v>
      </c>
      <c r="AX71" s="147">
        <f t="shared" ca="1" si="21"/>
        <v>0</v>
      </c>
      <c r="AY71" s="147">
        <f t="shared" ca="1" si="21"/>
        <v>0</v>
      </c>
      <c r="AZ71" s="147">
        <f t="shared" ca="1" si="21"/>
        <v>0</v>
      </c>
      <c r="BA71" s="147">
        <f t="shared" ca="1" si="21"/>
        <v>0</v>
      </c>
      <c r="BB71" s="147">
        <f t="shared" ca="1" si="21"/>
        <v>0</v>
      </c>
      <c r="BC71" s="147">
        <f t="shared" ca="1" si="21"/>
        <v>0</v>
      </c>
    </row>
    <row r="72" spans="1:55" s="147" customFormat="1" ht="19.899999999999999" customHeight="1" thickBot="1">
      <c r="A72" s="796"/>
      <c r="B72" s="797"/>
      <c r="C72" s="152" t="s">
        <v>255</v>
      </c>
      <c r="D72" s="153" t="s">
        <v>93</v>
      </c>
      <c r="E72" s="603"/>
      <c r="F72" s="603"/>
      <c r="G72" s="604">
        <f t="shared" si="15"/>
        <v>0</v>
      </c>
      <c r="H72" s="605"/>
      <c r="I72" s="606"/>
      <c r="J72" s="604">
        <f t="shared" si="16"/>
        <v>0</v>
      </c>
      <c r="K72" s="607">
        <f t="shared" si="17"/>
        <v>0</v>
      </c>
      <c r="L72" s="792"/>
      <c r="M72" s="603"/>
      <c r="N72" s="603"/>
      <c r="O72" s="603"/>
      <c r="P72" s="604">
        <f t="shared" si="18"/>
        <v>0</v>
      </c>
      <c r="Q72" s="605"/>
      <c r="R72" s="606"/>
      <c r="S72" s="606"/>
      <c r="T72" s="608">
        <f t="shared" si="19"/>
        <v>0</v>
      </c>
      <c r="U72" s="609">
        <f t="shared" si="20"/>
        <v>0</v>
      </c>
      <c r="V72" s="794"/>
      <c r="W72" s="147">
        <v>72</v>
      </c>
      <c r="X72" s="147">
        <f ca="1">IF($C72=X$6,INDIRECT(X$5&amp;$W72),0)</f>
        <v>0</v>
      </c>
      <c r="Y72" s="147">
        <f t="shared" ca="1" si="23"/>
        <v>0</v>
      </c>
      <c r="Z72" s="147">
        <f t="shared" ca="1" si="23"/>
        <v>0</v>
      </c>
      <c r="AA72" s="147">
        <f t="shared" ca="1" si="23"/>
        <v>0</v>
      </c>
      <c r="AB72" s="147">
        <f t="shared" ca="1" si="23"/>
        <v>0</v>
      </c>
      <c r="AC72" s="147">
        <f t="shared" ca="1" si="23"/>
        <v>0</v>
      </c>
      <c r="AD72" s="147">
        <f t="shared" ca="1" si="23"/>
        <v>0</v>
      </c>
      <c r="AE72" s="147">
        <f t="shared" ca="1" si="23"/>
        <v>0</v>
      </c>
      <c r="AF72" s="147">
        <f t="shared" ca="1" si="23"/>
        <v>0</v>
      </c>
      <c r="AG72" s="147">
        <f t="shared" ca="1" si="23"/>
        <v>0</v>
      </c>
      <c r="AH72" s="147">
        <f t="shared" ca="1" si="23"/>
        <v>0</v>
      </c>
      <c r="AI72" s="147">
        <f t="shared" ca="1" si="23"/>
        <v>0</v>
      </c>
      <c r="AJ72" s="147">
        <f t="shared" ca="1" si="23"/>
        <v>0</v>
      </c>
      <c r="AK72" s="147">
        <f t="shared" ca="1" si="23"/>
        <v>0</v>
      </c>
      <c r="AL72" s="147">
        <f t="shared" ca="1" si="23"/>
        <v>0</v>
      </c>
      <c r="AM72" s="147">
        <f t="shared" ca="1" si="23"/>
        <v>0</v>
      </c>
      <c r="AN72" s="147">
        <f t="shared" ca="1" si="21"/>
        <v>0</v>
      </c>
      <c r="AO72" s="147">
        <f t="shared" ca="1" si="21"/>
        <v>0</v>
      </c>
      <c r="AP72" s="147">
        <f t="shared" ca="1" si="21"/>
        <v>0</v>
      </c>
      <c r="AQ72" s="147">
        <f t="shared" ca="1" si="21"/>
        <v>0</v>
      </c>
      <c r="AR72" s="147">
        <f t="shared" ca="1" si="21"/>
        <v>0</v>
      </c>
      <c r="AS72" s="147">
        <f t="shared" ca="1" si="21"/>
        <v>0</v>
      </c>
      <c r="AT72" s="147">
        <f t="shared" ca="1" si="21"/>
        <v>0</v>
      </c>
      <c r="AU72" s="147">
        <f t="shared" ca="1" si="21"/>
        <v>0</v>
      </c>
      <c r="AV72" s="147">
        <f t="shared" ca="1" si="21"/>
        <v>0</v>
      </c>
      <c r="AW72" s="147">
        <f t="shared" ca="1" si="21"/>
        <v>0</v>
      </c>
      <c r="AX72" s="147">
        <f t="shared" ca="1" si="21"/>
        <v>0</v>
      </c>
      <c r="AY72" s="147">
        <f t="shared" ca="1" si="21"/>
        <v>0</v>
      </c>
      <c r="AZ72" s="147">
        <f t="shared" ca="1" si="21"/>
        <v>0</v>
      </c>
      <c r="BA72" s="147">
        <f t="shared" ca="1" si="21"/>
        <v>0</v>
      </c>
      <c r="BB72" s="147">
        <f t="shared" ref="AN72:BC87" ca="1" si="24">IF($C72=BB$6,INDIRECT(BB$5&amp;$W72),0)</f>
        <v>0</v>
      </c>
      <c r="BC72" s="147">
        <f t="shared" ca="1" si="24"/>
        <v>0</v>
      </c>
    </row>
    <row r="73" spans="1:55" s="147" customFormat="1" ht="19.899999999999999" customHeight="1" thickTop="1">
      <c r="A73" s="795">
        <v>37</v>
      </c>
      <c r="B73" s="797" t="s">
        <v>461</v>
      </c>
      <c r="C73" s="150" t="s">
        <v>90</v>
      </c>
      <c r="D73" s="151" t="s">
        <v>91</v>
      </c>
      <c r="E73" s="589"/>
      <c r="F73" s="589"/>
      <c r="G73" s="590">
        <f t="shared" si="15"/>
        <v>0</v>
      </c>
      <c r="H73" s="591"/>
      <c r="I73" s="592"/>
      <c r="J73" s="590">
        <f t="shared" si="16"/>
        <v>0</v>
      </c>
      <c r="K73" s="593">
        <f t="shared" si="17"/>
        <v>0</v>
      </c>
      <c r="L73" s="791" t="s">
        <v>92</v>
      </c>
      <c r="M73" s="589"/>
      <c r="N73" s="589"/>
      <c r="O73" s="589"/>
      <c r="P73" s="590">
        <f t="shared" si="18"/>
        <v>0</v>
      </c>
      <c r="Q73" s="591"/>
      <c r="R73" s="592"/>
      <c r="S73" s="592"/>
      <c r="T73" s="594">
        <f t="shared" si="19"/>
        <v>0</v>
      </c>
      <c r="U73" s="595">
        <f t="shared" si="20"/>
        <v>0</v>
      </c>
      <c r="V73" s="793">
        <f>SUM(U73:U74)</f>
        <v>0</v>
      </c>
      <c r="W73" s="147">
        <v>73</v>
      </c>
      <c r="X73" s="147">
        <f t="shared" ca="1" si="23"/>
        <v>0</v>
      </c>
      <c r="Y73" s="147">
        <f t="shared" ca="1" si="23"/>
        <v>0</v>
      </c>
      <c r="Z73" s="147">
        <f t="shared" ca="1" si="23"/>
        <v>0</v>
      </c>
      <c r="AA73" s="147">
        <f t="shared" ca="1" si="23"/>
        <v>0</v>
      </c>
      <c r="AB73" s="147">
        <f t="shared" ca="1" si="23"/>
        <v>0</v>
      </c>
      <c r="AC73" s="147">
        <f t="shared" ca="1" si="23"/>
        <v>0</v>
      </c>
      <c r="AD73" s="147">
        <f t="shared" ca="1" si="23"/>
        <v>0</v>
      </c>
      <c r="AE73" s="147">
        <f t="shared" ca="1" si="23"/>
        <v>0</v>
      </c>
      <c r="AF73" s="147">
        <f t="shared" ca="1" si="23"/>
        <v>0</v>
      </c>
      <c r="AG73" s="147">
        <f t="shared" ca="1" si="23"/>
        <v>0</v>
      </c>
      <c r="AH73" s="147">
        <f t="shared" ca="1" si="23"/>
        <v>0</v>
      </c>
      <c r="AI73" s="147">
        <f t="shared" ca="1" si="23"/>
        <v>0</v>
      </c>
      <c r="AJ73" s="147">
        <f t="shared" ca="1" si="23"/>
        <v>0</v>
      </c>
      <c r="AK73" s="147">
        <f t="shared" ca="1" si="23"/>
        <v>0</v>
      </c>
      <c r="AL73" s="147">
        <f t="shared" ca="1" si="23"/>
        <v>0</v>
      </c>
      <c r="AM73" s="147">
        <f t="shared" ca="1" si="23"/>
        <v>0</v>
      </c>
      <c r="AN73" s="147">
        <f t="shared" ca="1" si="24"/>
        <v>0</v>
      </c>
      <c r="AO73" s="147">
        <f t="shared" ca="1" si="24"/>
        <v>0</v>
      </c>
      <c r="AP73" s="147">
        <f t="shared" ca="1" si="24"/>
        <v>0</v>
      </c>
      <c r="AQ73" s="147">
        <f t="shared" ca="1" si="24"/>
        <v>0</v>
      </c>
      <c r="AR73" s="147">
        <f t="shared" ca="1" si="24"/>
        <v>0</v>
      </c>
      <c r="AS73" s="147">
        <f t="shared" ca="1" si="24"/>
        <v>0</v>
      </c>
      <c r="AT73" s="147">
        <f t="shared" ca="1" si="24"/>
        <v>0</v>
      </c>
      <c r="AU73" s="147">
        <f t="shared" ca="1" si="24"/>
        <v>0</v>
      </c>
      <c r="AV73" s="147">
        <f t="shared" ca="1" si="24"/>
        <v>0</v>
      </c>
      <c r="AW73" s="147">
        <f t="shared" ca="1" si="24"/>
        <v>0</v>
      </c>
      <c r="AX73" s="147">
        <f t="shared" ca="1" si="24"/>
        <v>0</v>
      </c>
      <c r="AY73" s="147">
        <f t="shared" ca="1" si="24"/>
        <v>0</v>
      </c>
      <c r="AZ73" s="147">
        <f t="shared" ca="1" si="24"/>
        <v>0</v>
      </c>
      <c r="BA73" s="147">
        <f t="shared" ca="1" si="24"/>
        <v>0</v>
      </c>
      <c r="BB73" s="147">
        <f t="shared" ca="1" si="24"/>
        <v>0</v>
      </c>
      <c r="BC73" s="147">
        <f t="shared" ca="1" si="24"/>
        <v>0</v>
      </c>
    </row>
    <row r="74" spans="1:55" s="147" customFormat="1" ht="19.899999999999999" customHeight="1" thickBot="1">
      <c r="A74" s="796"/>
      <c r="B74" s="797"/>
      <c r="C74" s="152" t="s">
        <v>255</v>
      </c>
      <c r="D74" s="153" t="s">
        <v>93</v>
      </c>
      <c r="E74" s="603"/>
      <c r="F74" s="603"/>
      <c r="G74" s="604">
        <f t="shared" si="15"/>
        <v>0</v>
      </c>
      <c r="H74" s="605"/>
      <c r="I74" s="606"/>
      <c r="J74" s="604">
        <f t="shared" si="16"/>
        <v>0</v>
      </c>
      <c r="K74" s="607">
        <f t="shared" si="17"/>
        <v>0</v>
      </c>
      <c r="L74" s="792"/>
      <c r="M74" s="603"/>
      <c r="N74" s="603"/>
      <c r="O74" s="603"/>
      <c r="P74" s="604">
        <f t="shared" si="18"/>
        <v>0</v>
      </c>
      <c r="Q74" s="605"/>
      <c r="R74" s="606"/>
      <c r="S74" s="606"/>
      <c r="T74" s="608">
        <f t="shared" si="19"/>
        <v>0</v>
      </c>
      <c r="U74" s="609">
        <f t="shared" si="20"/>
        <v>0</v>
      </c>
      <c r="V74" s="794"/>
      <c r="W74" s="147">
        <v>74</v>
      </c>
      <c r="X74" s="147">
        <f t="shared" ca="1" si="23"/>
        <v>0</v>
      </c>
      <c r="Y74" s="147">
        <f t="shared" ca="1" si="23"/>
        <v>0</v>
      </c>
      <c r="Z74" s="147">
        <f t="shared" ca="1" si="23"/>
        <v>0</v>
      </c>
      <c r="AA74" s="147">
        <f t="shared" ca="1" si="23"/>
        <v>0</v>
      </c>
      <c r="AB74" s="147">
        <f t="shared" ca="1" si="23"/>
        <v>0</v>
      </c>
      <c r="AC74" s="147">
        <f t="shared" ca="1" si="23"/>
        <v>0</v>
      </c>
      <c r="AD74" s="147">
        <f t="shared" ca="1" si="23"/>
        <v>0</v>
      </c>
      <c r="AE74" s="147">
        <f t="shared" ca="1" si="23"/>
        <v>0</v>
      </c>
      <c r="AF74" s="147">
        <f t="shared" ca="1" si="23"/>
        <v>0</v>
      </c>
      <c r="AG74" s="147">
        <f t="shared" ca="1" si="23"/>
        <v>0</v>
      </c>
      <c r="AH74" s="147">
        <f t="shared" ca="1" si="23"/>
        <v>0</v>
      </c>
      <c r="AI74" s="147">
        <f t="shared" ca="1" si="23"/>
        <v>0</v>
      </c>
      <c r="AJ74" s="147">
        <f t="shared" ca="1" si="23"/>
        <v>0</v>
      </c>
      <c r="AK74" s="147">
        <f t="shared" ca="1" si="23"/>
        <v>0</v>
      </c>
      <c r="AL74" s="147">
        <f t="shared" ca="1" si="23"/>
        <v>0</v>
      </c>
      <c r="AM74" s="147">
        <f t="shared" ca="1" si="23"/>
        <v>0</v>
      </c>
      <c r="AN74" s="147">
        <f t="shared" ca="1" si="24"/>
        <v>0</v>
      </c>
      <c r="AO74" s="147">
        <f t="shared" ca="1" si="24"/>
        <v>0</v>
      </c>
      <c r="AP74" s="147">
        <f t="shared" ca="1" si="24"/>
        <v>0</v>
      </c>
      <c r="AQ74" s="147">
        <f t="shared" ca="1" si="24"/>
        <v>0</v>
      </c>
      <c r="AR74" s="147">
        <f t="shared" ca="1" si="24"/>
        <v>0</v>
      </c>
      <c r="AS74" s="147">
        <f t="shared" ca="1" si="24"/>
        <v>0</v>
      </c>
      <c r="AT74" s="147">
        <f t="shared" ca="1" si="24"/>
        <v>0</v>
      </c>
      <c r="AU74" s="147">
        <f t="shared" ca="1" si="24"/>
        <v>0</v>
      </c>
      <c r="AV74" s="147">
        <f t="shared" ca="1" si="24"/>
        <v>0</v>
      </c>
      <c r="AW74" s="147">
        <f t="shared" ca="1" si="24"/>
        <v>0</v>
      </c>
      <c r="AX74" s="147">
        <f t="shared" ca="1" si="24"/>
        <v>0</v>
      </c>
      <c r="AY74" s="147">
        <f t="shared" ca="1" si="24"/>
        <v>0</v>
      </c>
      <c r="AZ74" s="147">
        <f t="shared" ca="1" si="24"/>
        <v>0</v>
      </c>
      <c r="BA74" s="147">
        <f t="shared" ca="1" si="24"/>
        <v>0</v>
      </c>
      <c r="BB74" s="147">
        <f t="shared" ca="1" si="24"/>
        <v>0</v>
      </c>
      <c r="BC74" s="147">
        <f t="shared" ca="1" si="24"/>
        <v>0</v>
      </c>
    </row>
    <row r="75" spans="1:55" s="147" customFormat="1" ht="19.899999999999999" customHeight="1" thickTop="1">
      <c r="A75" s="795">
        <v>38</v>
      </c>
      <c r="B75" s="1100" t="s">
        <v>489</v>
      </c>
      <c r="C75" s="150" t="s">
        <v>90</v>
      </c>
      <c r="D75" s="151" t="s">
        <v>91</v>
      </c>
      <c r="E75" s="589"/>
      <c r="F75" s="589"/>
      <c r="G75" s="590">
        <f t="shared" si="15"/>
        <v>0</v>
      </c>
      <c r="H75" s="591"/>
      <c r="I75" s="592"/>
      <c r="J75" s="590">
        <f t="shared" si="16"/>
        <v>0</v>
      </c>
      <c r="K75" s="593">
        <f t="shared" si="17"/>
        <v>0</v>
      </c>
      <c r="L75" s="791" t="s">
        <v>92</v>
      </c>
      <c r="M75" s="589"/>
      <c r="N75" s="589"/>
      <c r="O75" s="589"/>
      <c r="P75" s="590">
        <f t="shared" si="18"/>
        <v>0</v>
      </c>
      <c r="Q75" s="591"/>
      <c r="R75" s="592"/>
      <c r="S75" s="592"/>
      <c r="T75" s="594">
        <f t="shared" si="19"/>
        <v>0</v>
      </c>
      <c r="U75" s="595">
        <f t="shared" si="20"/>
        <v>0</v>
      </c>
      <c r="V75" s="793">
        <f>SUM(U75:U76)</f>
        <v>0</v>
      </c>
      <c r="W75" s="147">
        <v>75</v>
      </c>
      <c r="X75" s="147">
        <f t="shared" ca="1" si="23"/>
        <v>0</v>
      </c>
      <c r="Y75" s="147">
        <f t="shared" ca="1" si="23"/>
        <v>0</v>
      </c>
      <c r="Z75" s="147">
        <f t="shared" ca="1" si="23"/>
        <v>0</v>
      </c>
      <c r="AA75" s="147">
        <f t="shared" ca="1" si="23"/>
        <v>0</v>
      </c>
      <c r="AB75" s="147">
        <f t="shared" ca="1" si="23"/>
        <v>0</v>
      </c>
      <c r="AC75" s="147">
        <f t="shared" ca="1" si="23"/>
        <v>0</v>
      </c>
      <c r="AD75" s="147">
        <f t="shared" ca="1" si="23"/>
        <v>0</v>
      </c>
      <c r="AE75" s="147">
        <f t="shared" ca="1" si="23"/>
        <v>0</v>
      </c>
      <c r="AF75" s="147">
        <f t="shared" ca="1" si="23"/>
        <v>0</v>
      </c>
      <c r="AG75" s="147">
        <f t="shared" ca="1" si="23"/>
        <v>0</v>
      </c>
      <c r="AH75" s="147">
        <f t="shared" ca="1" si="23"/>
        <v>0</v>
      </c>
      <c r="AI75" s="147">
        <f t="shared" ca="1" si="23"/>
        <v>0</v>
      </c>
      <c r="AJ75" s="147">
        <f t="shared" ca="1" si="23"/>
        <v>0</v>
      </c>
      <c r="AK75" s="147">
        <f t="shared" ca="1" si="23"/>
        <v>0</v>
      </c>
      <c r="AL75" s="147">
        <f t="shared" ca="1" si="23"/>
        <v>0</v>
      </c>
      <c r="AM75" s="147">
        <f t="shared" ca="1" si="23"/>
        <v>0</v>
      </c>
      <c r="AN75" s="147">
        <f t="shared" ca="1" si="24"/>
        <v>0</v>
      </c>
      <c r="AO75" s="147">
        <f t="shared" ca="1" si="24"/>
        <v>0</v>
      </c>
      <c r="AP75" s="147">
        <f t="shared" ca="1" si="24"/>
        <v>0</v>
      </c>
      <c r="AQ75" s="147">
        <f t="shared" ca="1" si="24"/>
        <v>0</v>
      </c>
      <c r="AR75" s="147">
        <f t="shared" ca="1" si="24"/>
        <v>0</v>
      </c>
      <c r="AS75" s="147">
        <f t="shared" ca="1" si="24"/>
        <v>0</v>
      </c>
      <c r="AT75" s="147">
        <f t="shared" ca="1" si="24"/>
        <v>0</v>
      </c>
      <c r="AU75" s="147">
        <f t="shared" ca="1" si="24"/>
        <v>0</v>
      </c>
      <c r="AV75" s="147">
        <f t="shared" ca="1" si="24"/>
        <v>0</v>
      </c>
      <c r="AW75" s="147">
        <f t="shared" ca="1" si="24"/>
        <v>0</v>
      </c>
      <c r="AX75" s="147">
        <f t="shared" ca="1" si="24"/>
        <v>0</v>
      </c>
      <c r="AY75" s="147">
        <f t="shared" ca="1" si="24"/>
        <v>0</v>
      </c>
      <c r="AZ75" s="147">
        <f t="shared" ca="1" si="24"/>
        <v>0</v>
      </c>
      <c r="BA75" s="147">
        <f t="shared" ca="1" si="24"/>
        <v>0</v>
      </c>
      <c r="BB75" s="147">
        <f t="shared" ca="1" si="24"/>
        <v>0</v>
      </c>
      <c r="BC75" s="147">
        <f t="shared" ca="1" si="24"/>
        <v>0</v>
      </c>
    </row>
    <row r="76" spans="1:55" s="147" customFormat="1" ht="19.899999999999999" customHeight="1" thickBot="1">
      <c r="A76" s="796"/>
      <c r="B76" s="797"/>
      <c r="C76" s="152" t="s">
        <v>255</v>
      </c>
      <c r="D76" s="153" t="s">
        <v>93</v>
      </c>
      <c r="E76" s="603"/>
      <c r="F76" s="603"/>
      <c r="G76" s="604">
        <f t="shared" si="15"/>
        <v>0</v>
      </c>
      <c r="H76" s="605"/>
      <c r="I76" s="606"/>
      <c r="J76" s="604">
        <f t="shared" si="16"/>
        <v>0</v>
      </c>
      <c r="K76" s="607">
        <f t="shared" si="17"/>
        <v>0</v>
      </c>
      <c r="L76" s="792"/>
      <c r="M76" s="603"/>
      <c r="N76" s="603"/>
      <c r="O76" s="603"/>
      <c r="P76" s="604">
        <f t="shared" si="18"/>
        <v>0</v>
      </c>
      <c r="Q76" s="605"/>
      <c r="R76" s="606"/>
      <c r="S76" s="606"/>
      <c r="T76" s="608">
        <f t="shared" si="19"/>
        <v>0</v>
      </c>
      <c r="U76" s="609">
        <f t="shared" si="20"/>
        <v>0</v>
      </c>
      <c r="V76" s="794"/>
      <c r="W76" s="147">
        <v>76</v>
      </c>
      <c r="X76" s="147">
        <f t="shared" ca="1" si="23"/>
        <v>0</v>
      </c>
      <c r="Y76" s="147">
        <f t="shared" ca="1" si="23"/>
        <v>0</v>
      </c>
      <c r="Z76" s="147">
        <f t="shared" ca="1" si="23"/>
        <v>0</v>
      </c>
      <c r="AA76" s="147">
        <f t="shared" ca="1" si="23"/>
        <v>0</v>
      </c>
      <c r="AB76" s="147">
        <f t="shared" ca="1" si="23"/>
        <v>0</v>
      </c>
      <c r="AC76" s="147">
        <f t="shared" ca="1" si="23"/>
        <v>0</v>
      </c>
      <c r="AD76" s="147">
        <f t="shared" ca="1" si="23"/>
        <v>0</v>
      </c>
      <c r="AE76" s="147">
        <f t="shared" ca="1" si="23"/>
        <v>0</v>
      </c>
      <c r="AF76" s="147">
        <f t="shared" ca="1" si="23"/>
        <v>0</v>
      </c>
      <c r="AG76" s="147">
        <f t="shared" ca="1" si="23"/>
        <v>0</v>
      </c>
      <c r="AH76" s="147">
        <f t="shared" ca="1" si="23"/>
        <v>0</v>
      </c>
      <c r="AI76" s="147">
        <f t="shared" ca="1" si="23"/>
        <v>0</v>
      </c>
      <c r="AJ76" s="147">
        <f t="shared" ca="1" si="23"/>
        <v>0</v>
      </c>
      <c r="AK76" s="147">
        <f t="shared" ca="1" si="23"/>
        <v>0</v>
      </c>
      <c r="AL76" s="147">
        <f t="shared" ca="1" si="23"/>
        <v>0</v>
      </c>
      <c r="AM76" s="147">
        <f t="shared" ca="1" si="23"/>
        <v>0</v>
      </c>
      <c r="AN76" s="147">
        <f t="shared" ca="1" si="24"/>
        <v>0</v>
      </c>
      <c r="AO76" s="147">
        <f t="shared" ca="1" si="24"/>
        <v>0</v>
      </c>
      <c r="AP76" s="147">
        <f t="shared" ca="1" si="24"/>
        <v>0</v>
      </c>
      <c r="AQ76" s="147">
        <f t="shared" ca="1" si="24"/>
        <v>0</v>
      </c>
      <c r="AR76" s="147">
        <f t="shared" ca="1" si="24"/>
        <v>0</v>
      </c>
      <c r="AS76" s="147">
        <f t="shared" ca="1" si="24"/>
        <v>0</v>
      </c>
      <c r="AT76" s="147">
        <f t="shared" ca="1" si="24"/>
        <v>0</v>
      </c>
      <c r="AU76" s="147">
        <f t="shared" ca="1" si="24"/>
        <v>0</v>
      </c>
      <c r="AV76" s="147">
        <f t="shared" ca="1" si="24"/>
        <v>0</v>
      </c>
      <c r="AW76" s="147">
        <f t="shared" ca="1" si="24"/>
        <v>0</v>
      </c>
      <c r="AX76" s="147">
        <f t="shared" ca="1" si="24"/>
        <v>0</v>
      </c>
      <c r="AY76" s="147">
        <f t="shared" ca="1" si="24"/>
        <v>0</v>
      </c>
      <c r="AZ76" s="147">
        <f t="shared" ca="1" si="24"/>
        <v>0</v>
      </c>
      <c r="BA76" s="147">
        <f t="shared" ca="1" si="24"/>
        <v>0</v>
      </c>
      <c r="BB76" s="147">
        <f t="shared" ca="1" si="24"/>
        <v>0</v>
      </c>
      <c r="BC76" s="147">
        <f t="shared" ca="1" si="24"/>
        <v>0</v>
      </c>
    </row>
    <row r="77" spans="1:55" s="147" customFormat="1" ht="19.899999999999999" customHeight="1" thickTop="1">
      <c r="A77" s="795">
        <v>39</v>
      </c>
      <c r="B77" s="797" t="s">
        <v>462</v>
      </c>
      <c r="C77" s="150" t="s">
        <v>90</v>
      </c>
      <c r="D77" s="151" t="s">
        <v>91</v>
      </c>
      <c r="E77" s="589"/>
      <c r="F77" s="589"/>
      <c r="G77" s="590">
        <f t="shared" si="15"/>
        <v>0</v>
      </c>
      <c r="H77" s="591"/>
      <c r="I77" s="592"/>
      <c r="J77" s="590">
        <f t="shared" si="16"/>
        <v>0</v>
      </c>
      <c r="K77" s="593">
        <f t="shared" si="17"/>
        <v>0</v>
      </c>
      <c r="L77" s="791" t="s">
        <v>92</v>
      </c>
      <c r="M77" s="589"/>
      <c r="N77" s="589"/>
      <c r="O77" s="589"/>
      <c r="P77" s="590">
        <f t="shared" si="18"/>
        <v>0</v>
      </c>
      <c r="Q77" s="591"/>
      <c r="R77" s="592"/>
      <c r="S77" s="592"/>
      <c r="T77" s="594">
        <f t="shared" si="19"/>
        <v>0</v>
      </c>
      <c r="U77" s="595">
        <f t="shared" si="20"/>
        <v>0</v>
      </c>
      <c r="V77" s="793">
        <f>SUM(U77:U78)</f>
        <v>0</v>
      </c>
      <c r="W77" s="147">
        <v>77</v>
      </c>
      <c r="X77" s="147">
        <f t="shared" ref="X77:AM92" ca="1" si="25">IF($C77=X$6,INDIRECT(X$5&amp;$W77),0)</f>
        <v>0</v>
      </c>
      <c r="Y77" s="147">
        <f t="shared" ca="1" si="25"/>
        <v>0</v>
      </c>
      <c r="Z77" s="147">
        <f t="shared" ca="1" si="25"/>
        <v>0</v>
      </c>
      <c r="AA77" s="147">
        <f t="shared" ca="1" si="25"/>
        <v>0</v>
      </c>
      <c r="AB77" s="147">
        <f t="shared" ca="1" si="25"/>
        <v>0</v>
      </c>
      <c r="AC77" s="147">
        <f t="shared" ca="1" si="25"/>
        <v>0</v>
      </c>
      <c r="AD77" s="147">
        <f t="shared" ca="1" si="25"/>
        <v>0</v>
      </c>
      <c r="AE77" s="147">
        <f t="shared" ca="1" si="25"/>
        <v>0</v>
      </c>
      <c r="AF77" s="147">
        <f t="shared" ca="1" si="25"/>
        <v>0</v>
      </c>
      <c r="AG77" s="147">
        <f t="shared" ca="1" si="25"/>
        <v>0</v>
      </c>
      <c r="AH77" s="147">
        <f t="shared" ca="1" si="25"/>
        <v>0</v>
      </c>
      <c r="AI77" s="147">
        <f t="shared" ca="1" si="25"/>
        <v>0</v>
      </c>
      <c r="AJ77" s="147">
        <f t="shared" ca="1" si="25"/>
        <v>0</v>
      </c>
      <c r="AK77" s="147">
        <f t="shared" ca="1" si="25"/>
        <v>0</v>
      </c>
      <c r="AL77" s="147">
        <f t="shared" ca="1" si="25"/>
        <v>0</v>
      </c>
      <c r="AM77" s="147">
        <f t="shared" ca="1" si="25"/>
        <v>0</v>
      </c>
      <c r="AN77" s="147">
        <f t="shared" ca="1" si="24"/>
        <v>0</v>
      </c>
      <c r="AO77" s="147">
        <f t="shared" ca="1" si="24"/>
        <v>0</v>
      </c>
      <c r="AP77" s="147">
        <f t="shared" ca="1" si="24"/>
        <v>0</v>
      </c>
      <c r="AQ77" s="147">
        <f t="shared" ca="1" si="24"/>
        <v>0</v>
      </c>
      <c r="AR77" s="147">
        <f t="shared" ca="1" si="24"/>
        <v>0</v>
      </c>
      <c r="AS77" s="147">
        <f t="shared" ca="1" si="24"/>
        <v>0</v>
      </c>
      <c r="AT77" s="147">
        <f t="shared" ca="1" si="24"/>
        <v>0</v>
      </c>
      <c r="AU77" s="147">
        <f t="shared" ca="1" si="24"/>
        <v>0</v>
      </c>
      <c r="AV77" s="147">
        <f t="shared" ca="1" si="24"/>
        <v>0</v>
      </c>
      <c r="AW77" s="147">
        <f t="shared" ca="1" si="24"/>
        <v>0</v>
      </c>
      <c r="AX77" s="147">
        <f t="shared" ca="1" si="24"/>
        <v>0</v>
      </c>
      <c r="AY77" s="147">
        <f t="shared" ca="1" si="24"/>
        <v>0</v>
      </c>
      <c r="AZ77" s="147">
        <f t="shared" ca="1" si="24"/>
        <v>0</v>
      </c>
      <c r="BA77" s="147">
        <f t="shared" ca="1" si="24"/>
        <v>0</v>
      </c>
      <c r="BB77" s="147">
        <f t="shared" ca="1" si="24"/>
        <v>0</v>
      </c>
      <c r="BC77" s="147">
        <f t="shared" ca="1" si="24"/>
        <v>0</v>
      </c>
    </row>
    <row r="78" spans="1:55" s="147" customFormat="1" ht="19.899999999999999" customHeight="1" thickBot="1">
      <c r="A78" s="796"/>
      <c r="B78" s="797"/>
      <c r="C78" s="152" t="s">
        <v>255</v>
      </c>
      <c r="D78" s="153" t="s">
        <v>93</v>
      </c>
      <c r="E78" s="603"/>
      <c r="F78" s="603"/>
      <c r="G78" s="604">
        <f t="shared" si="15"/>
        <v>0</v>
      </c>
      <c r="H78" s="605"/>
      <c r="I78" s="606"/>
      <c r="J78" s="604">
        <f t="shared" si="16"/>
        <v>0</v>
      </c>
      <c r="K78" s="607">
        <f t="shared" si="17"/>
        <v>0</v>
      </c>
      <c r="L78" s="792"/>
      <c r="M78" s="603"/>
      <c r="N78" s="603"/>
      <c r="O78" s="603"/>
      <c r="P78" s="604">
        <f t="shared" si="18"/>
        <v>0</v>
      </c>
      <c r="Q78" s="605"/>
      <c r="R78" s="606"/>
      <c r="S78" s="606"/>
      <c r="T78" s="608">
        <f t="shared" si="19"/>
        <v>0</v>
      </c>
      <c r="U78" s="609">
        <f t="shared" si="20"/>
        <v>0</v>
      </c>
      <c r="V78" s="794"/>
      <c r="W78" s="147">
        <v>78</v>
      </c>
      <c r="X78" s="147">
        <f t="shared" ca="1" si="25"/>
        <v>0</v>
      </c>
      <c r="Y78" s="147">
        <f t="shared" ca="1" si="25"/>
        <v>0</v>
      </c>
      <c r="Z78" s="147">
        <f t="shared" ca="1" si="25"/>
        <v>0</v>
      </c>
      <c r="AA78" s="147">
        <f t="shared" ca="1" si="25"/>
        <v>0</v>
      </c>
      <c r="AB78" s="147">
        <f t="shared" ca="1" si="25"/>
        <v>0</v>
      </c>
      <c r="AC78" s="147">
        <f t="shared" ca="1" si="25"/>
        <v>0</v>
      </c>
      <c r="AD78" s="147">
        <f t="shared" ca="1" si="25"/>
        <v>0</v>
      </c>
      <c r="AE78" s="147">
        <f t="shared" ca="1" si="25"/>
        <v>0</v>
      </c>
      <c r="AF78" s="147">
        <f t="shared" ca="1" si="25"/>
        <v>0</v>
      </c>
      <c r="AG78" s="147">
        <f t="shared" ca="1" si="25"/>
        <v>0</v>
      </c>
      <c r="AH78" s="147">
        <f t="shared" ca="1" si="25"/>
        <v>0</v>
      </c>
      <c r="AI78" s="147">
        <f t="shared" ca="1" si="25"/>
        <v>0</v>
      </c>
      <c r="AJ78" s="147">
        <f t="shared" ca="1" si="25"/>
        <v>0</v>
      </c>
      <c r="AK78" s="147">
        <f t="shared" ca="1" si="25"/>
        <v>0</v>
      </c>
      <c r="AL78" s="147">
        <f t="shared" ca="1" si="25"/>
        <v>0</v>
      </c>
      <c r="AM78" s="147">
        <f t="shared" ca="1" si="25"/>
        <v>0</v>
      </c>
      <c r="AN78" s="147">
        <f t="shared" ca="1" si="24"/>
        <v>0</v>
      </c>
      <c r="AO78" s="147">
        <f t="shared" ca="1" si="24"/>
        <v>0</v>
      </c>
      <c r="AP78" s="147">
        <f t="shared" ca="1" si="24"/>
        <v>0</v>
      </c>
      <c r="AQ78" s="147">
        <f t="shared" ca="1" si="24"/>
        <v>0</v>
      </c>
      <c r="AR78" s="147">
        <f t="shared" ca="1" si="24"/>
        <v>0</v>
      </c>
      <c r="AS78" s="147">
        <f t="shared" ca="1" si="24"/>
        <v>0</v>
      </c>
      <c r="AT78" s="147">
        <f t="shared" ca="1" si="24"/>
        <v>0</v>
      </c>
      <c r="AU78" s="147">
        <f t="shared" ca="1" si="24"/>
        <v>0</v>
      </c>
      <c r="AV78" s="147">
        <f t="shared" ca="1" si="24"/>
        <v>0</v>
      </c>
      <c r="AW78" s="147">
        <f t="shared" ca="1" si="24"/>
        <v>0</v>
      </c>
      <c r="AX78" s="147">
        <f t="shared" ca="1" si="24"/>
        <v>0</v>
      </c>
      <c r="AY78" s="147">
        <f t="shared" ca="1" si="24"/>
        <v>0</v>
      </c>
      <c r="AZ78" s="147">
        <f t="shared" ca="1" si="24"/>
        <v>0</v>
      </c>
      <c r="BA78" s="147">
        <f t="shared" ca="1" si="24"/>
        <v>0</v>
      </c>
      <c r="BB78" s="147">
        <f t="shared" ca="1" si="24"/>
        <v>0</v>
      </c>
      <c r="BC78" s="147">
        <f t="shared" ca="1" si="24"/>
        <v>0</v>
      </c>
    </row>
    <row r="79" spans="1:55" s="147" customFormat="1" ht="19.899999999999999" customHeight="1" thickTop="1">
      <c r="A79" s="795">
        <v>41</v>
      </c>
      <c r="B79" s="797" t="s">
        <v>463</v>
      </c>
      <c r="C79" s="150" t="s">
        <v>90</v>
      </c>
      <c r="D79" s="151" t="s">
        <v>91</v>
      </c>
      <c r="E79" s="589"/>
      <c r="F79" s="589"/>
      <c r="G79" s="590">
        <f t="shared" si="15"/>
        <v>0</v>
      </c>
      <c r="H79" s="591"/>
      <c r="I79" s="592"/>
      <c r="J79" s="590">
        <f t="shared" si="16"/>
        <v>0</v>
      </c>
      <c r="K79" s="593">
        <f t="shared" si="17"/>
        <v>0</v>
      </c>
      <c r="L79" s="791" t="s">
        <v>92</v>
      </c>
      <c r="M79" s="589"/>
      <c r="N79" s="589"/>
      <c r="O79" s="589"/>
      <c r="P79" s="590">
        <f t="shared" si="18"/>
        <v>0</v>
      </c>
      <c r="Q79" s="591"/>
      <c r="R79" s="592"/>
      <c r="S79" s="592"/>
      <c r="T79" s="594">
        <f t="shared" si="19"/>
        <v>0</v>
      </c>
      <c r="U79" s="595">
        <f t="shared" si="20"/>
        <v>0</v>
      </c>
      <c r="V79" s="793">
        <f>SUM(U79:U80)</f>
        <v>0</v>
      </c>
      <c r="W79" s="147">
        <v>79</v>
      </c>
      <c r="X79" s="147">
        <f t="shared" ca="1" si="25"/>
        <v>0</v>
      </c>
      <c r="Y79" s="147">
        <f t="shared" ca="1" si="25"/>
        <v>0</v>
      </c>
      <c r="Z79" s="147">
        <f t="shared" ca="1" si="25"/>
        <v>0</v>
      </c>
      <c r="AA79" s="147">
        <f t="shared" ca="1" si="25"/>
        <v>0</v>
      </c>
      <c r="AB79" s="147">
        <f t="shared" ca="1" si="25"/>
        <v>0</v>
      </c>
      <c r="AC79" s="147">
        <f t="shared" ca="1" si="25"/>
        <v>0</v>
      </c>
      <c r="AD79" s="147">
        <f t="shared" ca="1" si="25"/>
        <v>0</v>
      </c>
      <c r="AE79" s="147">
        <f t="shared" ca="1" si="25"/>
        <v>0</v>
      </c>
      <c r="AF79" s="147">
        <f t="shared" ca="1" si="25"/>
        <v>0</v>
      </c>
      <c r="AG79" s="147">
        <f t="shared" ca="1" si="25"/>
        <v>0</v>
      </c>
      <c r="AH79" s="147">
        <f t="shared" ca="1" si="25"/>
        <v>0</v>
      </c>
      <c r="AI79" s="147">
        <f t="shared" ca="1" si="25"/>
        <v>0</v>
      </c>
      <c r="AJ79" s="147">
        <f t="shared" ca="1" si="25"/>
        <v>0</v>
      </c>
      <c r="AK79" s="147">
        <f t="shared" ca="1" si="25"/>
        <v>0</v>
      </c>
      <c r="AL79" s="147">
        <f t="shared" ca="1" si="25"/>
        <v>0</v>
      </c>
      <c r="AM79" s="147">
        <f t="shared" ca="1" si="25"/>
        <v>0</v>
      </c>
      <c r="AN79" s="147">
        <f t="shared" ca="1" si="24"/>
        <v>0</v>
      </c>
      <c r="AO79" s="147">
        <f t="shared" ca="1" si="24"/>
        <v>0</v>
      </c>
      <c r="AP79" s="147">
        <f t="shared" ca="1" si="24"/>
        <v>0</v>
      </c>
      <c r="AQ79" s="147">
        <f t="shared" ca="1" si="24"/>
        <v>0</v>
      </c>
      <c r="AR79" s="147">
        <f t="shared" ca="1" si="24"/>
        <v>0</v>
      </c>
      <c r="AS79" s="147">
        <f t="shared" ca="1" si="24"/>
        <v>0</v>
      </c>
      <c r="AT79" s="147">
        <f t="shared" ca="1" si="24"/>
        <v>0</v>
      </c>
      <c r="AU79" s="147">
        <f t="shared" ca="1" si="24"/>
        <v>0</v>
      </c>
      <c r="AV79" s="147">
        <f t="shared" ca="1" si="24"/>
        <v>0</v>
      </c>
      <c r="AW79" s="147">
        <f t="shared" ca="1" si="24"/>
        <v>0</v>
      </c>
      <c r="AX79" s="147">
        <f t="shared" ca="1" si="24"/>
        <v>0</v>
      </c>
      <c r="AY79" s="147">
        <f t="shared" ca="1" si="24"/>
        <v>0</v>
      </c>
      <c r="AZ79" s="147">
        <f t="shared" ca="1" si="24"/>
        <v>0</v>
      </c>
      <c r="BA79" s="147">
        <f t="shared" ca="1" si="24"/>
        <v>0</v>
      </c>
      <c r="BB79" s="147">
        <f t="shared" ca="1" si="24"/>
        <v>0</v>
      </c>
      <c r="BC79" s="147">
        <f t="shared" ca="1" si="24"/>
        <v>0</v>
      </c>
    </row>
    <row r="80" spans="1:55" s="147" customFormat="1" ht="19.899999999999999" customHeight="1" thickBot="1">
      <c r="A80" s="796"/>
      <c r="B80" s="797"/>
      <c r="C80" s="152" t="s">
        <v>255</v>
      </c>
      <c r="D80" s="153" t="s">
        <v>93</v>
      </c>
      <c r="E80" s="603"/>
      <c r="F80" s="603"/>
      <c r="G80" s="604">
        <f t="shared" si="15"/>
        <v>0</v>
      </c>
      <c r="H80" s="605"/>
      <c r="I80" s="606"/>
      <c r="J80" s="604">
        <f t="shared" si="16"/>
        <v>0</v>
      </c>
      <c r="K80" s="607">
        <f t="shared" si="17"/>
        <v>0</v>
      </c>
      <c r="L80" s="792"/>
      <c r="M80" s="603"/>
      <c r="N80" s="603"/>
      <c r="O80" s="603"/>
      <c r="P80" s="604">
        <f t="shared" si="18"/>
        <v>0</v>
      </c>
      <c r="Q80" s="605"/>
      <c r="R80" s="606"/>
      <c r="S80" s="606"/>
      <c r="T80" s="608">
        <f t="shared" si="19"/>
        <v>0</v>
      </c>
      <c r="U80" s="609">
        <f t="shared" si="20"/>
        <v>0</v>
      </c>
      <c r="V80" s="794"/>
      <c r="W80" s="147">
        <v>80</v>
      </c>
      <c r="X80" s="147">
        <f ca="1">IF($C80=X$6,INDIRECT(X$5&amp;$W80),0)</f>
        <v>0</v>
      </c>
      <c r="Y80" s="147">
        <f t="shared" ca="1" si="25"/>
        <v>0</v>
      </c>
      <c r="Z80" s="147">
        <f t="shared" ca="1" si="25"/>
        <v>0</v>
      </c>
      <c r="AA80" s="147">
        <f t="shared" ca="1" si="25"/>
        <v>0</v>
      </c>
      <c r="AB80" s="147">
        <f t="shared" ca="1" si="25"/>
        <v>0</v>
      </c>
      <c r="AC80" s="147">
        <f t="shared" ca="1" si="25"/>
        <v>0</v>
      </c>
      <c r="AD80" s="147">
        <f t="shared" ca="1" si="25"/>
        <v>0</v>
      </c>
      <c r="AE80" s="147">
        <f t="shared" ca="1" si="25"/>
        <v>0</v>
      </c>
      <c r="AF80" s="147">
        <f t="shared" ca="1" si="25"/>
        <v>0</v>
      </c>
      <c r="AG80" s="147">
        <f t="shared" ca="1" si="25"/>
        <v>0</v>
      </c>
      <c r="AH80" s="147">
        <f t="shared" ca="1" si="25"/>
        <v>0</v>
      </c>
      <c r="AI80" s="147">
        <f t="shared" ca="1" si="25"/>
        <v>0</v>
      </c>
      <c r="AJ80" s="147">
        <f t="shared" ca="1" si="25"/>
        <v>0</v>
      </c>
      <c r="AK80" s="147">
        <f t="shared" ca="1" si="25"/>
        <v>0</v>
      </c>
      <c r="AL80" s="147">
        <f t="shared" ca="1" si="25"/>
        <v>0</v>
      </c>
      <c r="AM80" s="147">
        <f t="shared" ca="1" si="25"/>
        <v>0</v>
      </c>
      <c r="AN80" s="147">
        <f t="shared" ca="1" si="24"/>
        <v>0</v>
      </c>
      <c r="AO80" s="147">
        <f t="shared" ca="1" si="24"/>
        <v>0</v>
      </c>
      <c r="AP80" s="147">
        <f t="shared" ca="1" si="24"/>
        <v>0</v>
      </c>
      <c r="AQ80" s="147">
        <f t="shared" ca="1" si="24"/>
        <v>0</v>
      </c>
      <c r="AR80" s="147">
        <f t="shared" ca="1" si="24"/>
        <v>0</v>
      </c>
      <c r="AS80" s="147">
        <f t="shared" ca="1" si="24"/>
        <v>0</v>
      </c>
      <c r="AT80" s="147">
        <f t="shared" ca="1" si="24"/>
        <v>0</v>
      </c>
      <c r="AU80" s="147">
        <f t="shared" ca="1" si="24"/>
        <v>0</v>
      </c>
      <c r="AV80" s="147">
        <f t="shared" ca="1" si="24"/>
        <v>0</v>
      </c>
      <c r="AW80" s="147">
        <f t="shared" ca="1" si="24"/>
        <v>0</v>
      </c>
      <c r="AX80" s="147">
        <f t="shared" ca="1" si="24"/>
        <v>0</v>
      </c>
      <c r="AY80" s="147">
        <f t="shared" ca="1" si="24"/>
        <v>0</v>
      </c>
      <c r="AZ80" s="147">
        <f t="shared" ca="1" si="24"/>
        <v>0</v>
      </c>
      <c r="BA80" s="147">
        <f t="shared" ca="1" si="24"/>
        <v>0</v>
      </c>
      <c r="BB80" s="147">
        <f t="shared" ca="1" si="24"/>
        <v>0</v>
      </c>
      <c r="BC80" s="147">
        <f t="shared" ca="1" si="24"/>
        <v>0</v>
      </c>
    </row>
    <row r="81" spans="1:55" s="147" customFormat="1" ht="19.899999999999999" customHeight="1" thickTop="1">
      <c r="A81" s="795">
        <v>42</v>
      </c>
      <c r="B81" s="797" t="s">
        <v>464</v>
      </c>
      <c r="C81" s="150" t="s">
        <v>90</v>
      </c>
      <c r="D81" s="151" t="s">
        <v>91</v>
      </c>
      <c r="E81" s="589"/>
      <c r="F81" s="589"/>
      <c r="G81" s="590">
        <f t="shared" si="15"/>
        <v>0</v>
      </c>
      <c r="H81" s="591"/>
      <c r="I81" s="592"/>
      <c r="J81" s="590">
        <f t="shared" si="16"/>
        <v>0</v>
      </c>
      <c r="K81" s="593">
        <f t="shared" si="17"/>
        <v>0</v>
      </c>
      <c r="L81" s="791" t="s">
        <v>92</v>
      </c>
      <c r="M81" s="589"/>
      <c r="N81" s="589"/>
      <c r="O81" s="589"/>
      <c r="P81" s="590">
        <f t="shared" si="18"/>
        <v>0</v>
      </c>
      <c r="Q81" s="591"/>
      <c r="R81" s="592"/>
      <c r="S81" s="592"/>
      <c r="T81" s="594">
        <f t="shared" si="19"/>
        <v>0</v>
      </c>
      <c r="U81" s="595">
        <f t="shared" si="20"/>
        <v>0</v>
      </c>
      <c r="V81" s="793">
        <f>SUM(U81:U82)</f>
        <v>0</v>
      </c>
      <c r="W81" s="147">
        <v>81</v>
      </c>
      <c r="X81" s="147">
        <f t="shared" ca="1" si="25"/>
        <v>0</v>
      </c>
      <c r="Y81" s="147">
        <f t="shared" ca="1" si="25"/>
        <v>0</v>
      </c>
      <c r="Z81" s="147">
        <f t="shared" ca="1" si="25"/>
        <v>0</v>
      </c>
      <c r="AA81" s="147">
        <f t="shared" ca="1" si="25"/>
        <v>0</v>
      </c>
      <c r="AB81" s="147">
        <f t="shared" ca="1" si="25"/>
        <v>0</v>
      </c>
      <c r="AC81" s="147">
        <f t="shared" ca="1" si="25"/>
        <v>0</v>
      </c>
      <c r="AD81" s="147">
        <f t="shared" ca="1" si="25"/>
        <v>0</v>
      </c>
      <c r="AE81" s="147">
        <f t="shared" ca="1" si="25"/>
        <v>0</v>
      </c>
      <c r="AF81" s="147">
        <f t="shared" ca="1" si="25"/>
        <v>0</v>
      </c>
      <c r="AG81" s="147">
        <f t="shared" ca="1" si="25"/>
        <v>0</v>
      </c>
      <c r="AH81" s="147">
        <f t="shared" ca="1" si="25"/>
        <v>0</v>
      </c>
      <c r="AI81" s="147">
        <f t="shared" ca="1" si="25"/>
        <v>0</v>
      </c>
      <c r="AJ81" s="147">
        <f t="shared" ca="1" si="25"/>
        <v>0</v>
      </c>
      <c r="AK81" s="147">
        <f t="shared" ca="1" si="25"/>
        <v>0</v>
      </c>
      <c r="AL81" s="147">
        <f t="shared" ca="1" si="25"/>
        <v>0</v>
      </c>
      <c r="AM81" s="147">
        <f t="shared" ca="1" si="25"/>
        <v>0</v>
      </c>
      <c r="AN81" s="147">
        <f t="shared" ca="1" si="24"/>
        <v>0</v>
      </c>
      <c r="AO81" s="147">
        <f t="shared" ca="1" si="24"/>
        <v>0</v>
      </c>
      <c r="AP81" s="147">
        <f t="shared" ca="1" si="24"/>
        <v>0</v>
      </c>
      <c r="AQ81" s="147">
        <f t="shared" ca="1" si="24"/>
        <v>0</v>
      </c>
      <c r="AR81" s="147">
        <f t="shared" ca="1" si="24"/>
        <v>0</v>
      </c>
      <c r="AS81" s="147">
        <f t="shared" ca="1" si="24"/>
        <v>0</v>
      </c>
      <c r="AT81" s="147">
        <f t="shared" ca="1" si="24"/>
        <v>0</v>
      </c>
      <c r="AU81" s="147">
        <f t="shared" ca="1" si="24"/>
        <v>0</v>
      </c>
      <c r="AV81" s="147">
        <f t="shared" ca="1" si="24"/>
        <v>0</v>
      </c>
      <c r="AW81" s="147">
        <f t="shared" ca="1" si="24"/>
        <v>0</v>
      </c>
      <c r="AX81" s="147">
        <f t="shared" ca="1" si="24"/>
        <v>0</v>
      </c>
      <c r="AY81" s="147">
        <f t="shared" ca="1" si="24"/>
        <v>0</v>
      </c>
      <c r="AZ81" s="147">
        <f t="shared" ca="1" si="24"/>
        <v>0</v>
      </c>
      <c r="BA81" s="147">
        <f t="shared" ca="1" si="24"/>
        <v>0</v>
      </c>
      <c r="BB81" s="147">
        <f t="shared" ca="1" si="24"/>
        <v>0</v>
      </c>
      <c r="BC81" s="147">
        <f t="shared" ca="1" si="24"/>
        <v>0</v>
      </c>
    </row>
    <row r="82" spans="1:55" s="147" customFormat="1" ht="19.899999999999999" customHeight="1" thickBot="1">
      <c r="A82" s="796"/>
      <c r="B82" s="797"/>
      <c r="C82" s="152" t="s">
        <v>255</v>
      </c>
      <c r="D82" s="153" t="s">
        <v>93</v>
      </c>
      <c r="E82" s="603"/>
      <c r="F82" s="603"/>
      <c r="G82" s="604">
        <f t="shared" si="15"/>
        <v>0</v>
      </c>
      <c r="H82" s="605"/>
      <c r="I82" s="606"/>
      <c r="J82" s="604">
        <f t="shared" si="16"/>
        <v>0</v>
      </c>
      <c r="K82" s="607">
        <f t="shared" si="17"/>
        <v>0</v>
      </c>
      <c r="L82" s="792"/>
      <c r="M82" s="603"/>
      <c r="N82" s="603"/>
      <c r="O82" s="603"/>
      <c r="P82" s="604">
        <f t="shared" si="18"/>
        <v>0</v>
      </c>
      <c r="Q82" s="605"/>
      <c r="R82" s="606"/>
      <c r="S82" s="606"/>
      <c r="T82" s="608">
        <f t="shared" si="19"/>
        <v>0</v>
      </c>
      <c r="U82" s="609">
        <f t="shared" si="20"/>
        <v>0</v>
      </c>
      <c r="V82" s="794"/>
      <c r="W82" s="147">
        <v>82</v>
      </c>
      <c r="X82" s="147">
        <f t="shared" ca="1" si="25"/>
        <v>0</v>
      </c>
      <c r="Y82" s="147">
        <f t="shared" ca="1" si="25"/>
        <v>0</v>
      </c>
      <c r="Z82" s="147">
        <f t="shared" ca="1" si="25"/>
        <v>0</v>
      </c>
      <c r="AA82" s="147">
        <f t="shared" ca="1" si="25"/>
        <v>0</v>
      </c>
      <c r="AB82" s="147">
        <f t="shared" ca="1" si="25"/>
        <v>0</v>
      </c>
      <c r="AC82" s="147">
        <f t="shared" ca="1" si="25"/>
        <v>0</v>
      </c>
      <c r="AD82" s="147">
        <f t="shared" ca="1" si="25"/>
        <v>0</v>
      </c>
      <c r="AE82" s="147">
        <f t="shared" ca="1" si="25"/>
        <v>0</v>
      </c>
      <c r="AF82" s="147">
        <f t="shared" ca="1" si="25"/>
        <v>0</v>
      </c>
      <c r="AG82" s="147">
        <f t="shared" ca="1" si="25"/>
        <v>0</v>
      </c>
      <c r="AH82" s="147">
        <f t="shared" ca="1" si="25"/>
        <v>0</v>
      </c>
      <c r="AI82" s="147">
        <f t="shared" ca="1" si="25"/>
        <v>0</v>
      </c>
      <c r="AJ82" s="147">
        <f t="shared" ca="1" si="25"/>
        <v>0</v>
      </c>
      <c r="AK82" s="147">
        <f t="shared" ca="1" si="25"/>
        <v>0</v>
      </c>
      <c r="AL82" s="147">
        <f t="shared" ca="1" si="25"/>
        <v>0</v>
      </c>
      <c r="AM82" s="147">
        <f t="shared" ca="1" si="25"/>
        <v>0</v>
      </c>
      <c r="AN82" s="147">
        <f t="shared" ca="1" si="24"/>
        <v>0</v>
      </c>
      <c r="AO82" s="147">
        <f t="shared" ca="1" si="24"/>
        <v>0</v>
      </c>
      <c r="AP82" s="147">
        <f t="shared" ca="1" si="24"/>
        <v>0</v>
      </c>
      <c r="AQ82" s="147">
        <f t="shared" ca="1" si="24"/>
        <v>0</v>
      </c>
      <c r="AR82" s="147">
        <f t="shared" ca="1" si="24"/>
        <v>0</v>
      </c>
      <c r="AS82" s="147">
        <f t="shared" ca="1" si="24"/>
        <v>0</v>
      </c>
      <c r="AT82" s="147">
        <f t="shared" ca="1" si="24"/>
        <v>0</v>
      </c>
      <c r="AU82" s="147">
        <f t="shared" ca="1" si="24"/>
        <v>0</v>
      </c>
      <c r="AV82" s="147">
        <f t="shared" ca="1" si="24"/>
        <v>0</v>
      </c>
      <c r="AW82" s="147">
        <f t="shared" ca="1" si="24"/>
        <v>0</v>
      </c>
      <c r="AX82" s="147">
        <f t="shared" ca="1" si="24"/>
        <v>0</v>
      </c>
      <c r="AY82" s="147">
        <f t="shared" ca="1" si="24"/>
        <v>0</v>
      </c>
      <c r="AZ82" s="147">
        <f t="shared" ca="1" si="24"/>
        <v>0</v>
      </c>
      <c r="BA82" s="147">
        <f t="shared" ca="1" si="24"/>
        <v>0</v>
      </c>
      <c r="BB82" s="147">
        <f t="shared" ca="1" si="24"/>
        <v>0</v>
      </c>
      <c r="BC82" s="147">
        <f t="shared" ca="1" si="24"/>
        <v>0</v>
      </c>
    </row>
    <row r="83" spans="1:55" s="147" customFormat="1" ht="19.899999999999999" customHeight="1" thickTop="1">
      <c r="A83" s="795">
        <v>44</v>
      </c>
      <c r="B83" s="797" t="s">
        <v>465</v>
      </c>
      <c r="C83" s="150" t="s">
        <v>90</v>
      </c>
      <c r="D83" s="151" t="s">
        <v>91</v>
      </c>
      <c r="E83" s="589"/>
      <c r="F83" s="589"/>
      <c r="G83" s="590">
        <f t="shared" si="15"/>
        <v>0</v>
      </c>
      <c r="H83" s="591"/>
      <c r="I83" s="592"/>
      <c r="J83" s="590">
        <f t="shared" si="16"/>
        <v>0</v>
      </c>
      <c r="K83" s="593">
        <f t="shared" si="17"/>
        <v>0</v>
      </c>
      <c r="L83" s="791" t="s">
        <v>92</v>
      </c>
      <c r="M83" s="589"/>
      <c r="N83" s="589"/>
      <c r="O83" s="589"/>
      <c r="P83" s="590">
        <f t="shared" si="18"/>
        <v>0</v>
      </c>
      <c r="Q83" s="591"/>
      <c r="R83" s="592"/>
      <c r="S83" s="592"/>
      <c r="T83" s="594">
        <f t="shared" si="19"/>
        <v>0</v>
      </c>
      <c r="U83" s="595">
        <f t="shared" si="20"/>
        <v>0</v>
      </c>
      <c r="V83" s="793">
        <f>SUM(U83:U84)</f>
        <v>0</v>
      </c>
      <c r="W83" s="147">
        <v>83</v>
      </c>
      <c r="X83" s="147">
        <f t="shared" ca="1" si="25"/>
        <v>0</v>
      </c>
      <c r="Y83" s="147">
        <f t="shared" ca="1" si="25"/>
        <v>0</v>
      </c>
      <c r="Z83" s="147">
        <f t="shared" ca="1" si="25"/>
        <v>0</v>
      </c>
      <c r="AA83" s="147">
        <f t="shared" ca="1" si="25"/>
        <v>0</v>
      </c>
      <c r="AB83" s="147">
        <f t="shared" ca="1" si="25"/>
        <v>0</v>
      </c>
      <c r="AC83" s="147">
        <f t="shared" ca="1" si="25"/>
        <v>0</v>
      </c>
      <c r="AD83" s="147">
        <f t="shared" ca="1" si="25"/>
        <v>0</v>
      </c>
      <c r="AE83" s="147">
        <f t="shared" ca="1" si="25"/>
        <v>0</v>
      </c>
      <c r="AF83" s="147">
        <f t="shared" ca="1" si="25"/>
        <v>0</v>
      </c>
      <c r="AG83" s="147">
        <f t="shared" ca="1" si="25"/>
        <v>0</v>
      </c>
      <c r="AH83" s="147">
        <f t="shared" ca="1" si="25"/>
        <v>0</v>
      </c>
      <c r="AI83" s="147">
        <f t="shared" ca="1" si="25"/>
        <v>0</v>
      </c>
      <c r="AJ83" s="147">
        <f t="shared" ca="1" si="25"/>
        <v>0</v>
      </c>
      <c r="AK83" s="147">
        <f t="shared" ca="1" si="25"/>
        <v>0</v>
      </c>
      <c r="AL83" s="147">
        <f t="shared" ca="1" si="25"/>
        <v>0</v>
      </c>
      <c r="AM83" s="147">
        <f t="shared" ca="1" si="25"/>
        <v>0</v>
      </c>
      <c r="AN83" s="147">
        <f t="shared" ca="1" si="24"/>
        <v>0</v>
      </c>
      <c r="AO83" s="147">
        <f t="shared" ca="1" si="24"/>
        <v>0</v>
      </c>
      <c r="AP83" s="147">
        <f t="shared" ca="1" si="24"/>
        <v>0</v>
      </c>
      <c r="AQ83" s="147">
        <f t="shared" ca="1" si="24"/>
        <v>0</v>
      </c>
      <c r="AR83" s="147">
        <f t="shared" ca="1" si="24"/>
        <v>0</v>
      </c>
      <c r="AS83" s="147">
        <f t="shared" ca="1" si="24"/>
        <v>0</v>
      </c>
      <c r="AT83" s="147">
        <f t="shared" ca="1" si="24"/>
        <v>0</v>
      </c>
      <c r="AU83" s="147">
        <f t="shared" ca="1" si="24"/>
        <v>0</v>
      </c>
      <c r="AV83" s="147">
        <f t="shared" ca="1" si="24"/>
        <v>0</v>
      </c>
      <c r="AW83" s="147">
        <f t="shared" ca="1" si="24"/>
        <v>0</v>
      </c>
      <c r="AX83" s="147">
        <f t="shared" ca="1" si="24"/>
        <v>0</v>
      </c>
      <c r="AY83" s="147">
        <f t="shared" ca="1" si="24"/>
        <v>0</v>
      </c>
      <c r="AZ83" s="147">
        <f t="shared" ca="1" si="24"/>
        <v>0</v>
      </c>
      <c r="BA83" s="147">
        <f t="shared" ca="1" si="24"/>
        <v>0</v>
      </c>
      <c r="BB83" s="147">
        <f t="shared" ca="1" si="24"/>
        <v>0</v>
      </c>
      <c r="BC83" s="147">
        <f t="shared" ca="1" si="24"/>
        <v>0</v>
      </c>
    </row>
    <row r="84" spans="1:55" s="147" customFormat="1" ht="19.899999999999999" customHeight="1" thickBot="1">
      <c r="A84" s="796"/>
      <c r="B84" s="797"/>
      <c r="C84" s="152" t="s">
        <v>255</v>
      </c>
      <c r="D84" s="153" t="s">
        <v>93</v>
      </c>
      <c r="E84" s="603"/>
      <c r="F84" s="603"/>
      <c r="G84" s="604">
        <f t="shared" si="15"/>
        <v>0</v>
      </c>
      <c r="H84" s="605"/>
      <c r="I84" s="606"/>
      <c r="J84" s="604">
        <f t="shared" si="16"/>
        <v>0</v>
      </c>
      <c r="K84" s="607">
        <f t="shared" si="17"/>
        <v>0</v>
      </c>
      <c r="L84" s="792"/>
      <c r="M84" s="603"/>
      <c r="N84" s="603"/>
      <c r="O84" s="603"/>
      <c r="P84" s="604">
        <f t="shared" si="18"/>
        <v>0</v>
      </c>
      <c r="Q84" s="605"/>
      <c r="R84" s="606"/>
      <c r="S84" s="606"/>
      <c r="T84" s="608">
        <f t="shared" si="19"/>
        <v>0</v>
      </c>
      <c r="U84" s="609">
        <f t="shared" si="20"/>
        <v>0</v>
      </c>
      <c r="V84" s="794"/>
      <c r="W84" s="147">
        <v>84</v>
      </c>
      <c r="X84" s="147">
        <f t="shared" ca="1" si="25"/>
        <v>0</v>
      </c>
      <c r="Y84" s="147">
        <f t="shared" ca="1" si="25"/>
        <v>0</v>
      </c>
      <c r="Z84" s="147">
        <f t="shared" ca="1" si="25"/>
        <v>0</v>
      </c>
      <c r="AA84" s="147">
        <f t="shared" ca="1" si="25"/>
        <v>0</v>
      </c>
      <c r="AB84" s="147">
        <f t="shared" ca="1" si="25"/>
        <v>0</v>
      </c>
      <c r="AC84" s="147">
        <f t="shared" ca="1" si="25"/>
        <v>0</v>
      </c>
      <c r="AD84" s="147">
        <f t="shared" ca="1" si="25"/>
        <v>0</v>
      </c>
      <c r="AE84" s="147">
        <f t="shared" ca="1" si="25"/>
        <v>0</v>
      </c>
      <c r="AF84" s="147">
        <f t="shared" ca="1" si="25"/>
        <v>0</v>
      </c>
      <c r="AG84" s="147">
        <f t="shared" ca="1" si="25"/>
        <v>0</v>
      </c>
      <c r="AH84" s="147">
        <f t="shared" ca="1" si="25"/>
        <v>0</v>
      </c>
      <c r="AI84" s="147">
        <f t="shared" ca="1" si="25"/>
        <v>0</v>
      </c>
      <c r="AJ84" s="147">
        <f t="shared" ca="1" si="25"/>
        <v>0</v>
      </c>
      <c r="AK84" s="147">
        <f t="shared" ca="1" si="25"/>
        <v>0</v>
      </c>
      <c r="AL84" s="147">
        <f t="shared" ca="1" si="25"/>
        <v>0</v>
      </c>
      <c r="AM84" s="147">
        <f t="shared" ca="1" si="25"/>
        <v>0</v>
      </c>
      <c r="AN84" s="147">
        <f t="shared" ca="1" si="24"/>
        <v>0</v>
      </c>
      <c r="AO84" s="147">
        <f t="shared" ca="1" si="24"/>
        <v>0</v>
      </c>
      <c r="AP84" s="147">
        <f t="shared" ca="1" si="24"/>
        <v>0</v>
      </c>
      <c r="AQ84" s="147">
        <f t="shared" ca="1" si="24"/>
        <v>0</v>
      </c>
      <c r="AR84" s="147">
        <f t="shared" ca="1" si="24"/>
        <v>0</v>
      </c>
      <c r="AS84" s="147">
        <f t="shared" ca="1" si="24"/>
        <v>0</v>
      </c>
      <c r="AT84" s="147">
        <f t="shared" ca="1" si="24"/>
        <v>0</v>
      </c>
      <c r="AU84" s="147">
        <f t="shared" ca="1" si="24"/>
        <v>0</v>
      </c>
      <c r="AV84" s="147">
        <f t="shared" ca="1" si="24"/>
        <v>0</v>
      </c>
      <c r="AW84" s="147">
        <f t="shared" ca="1" si="24"/>
        <v>0</v>
      </c>
      <c r="AX84" s="147">
        <f t="shared" ca="1" si="24"/>
        <v>0</v>
      </c>
      <c r="AY84" s="147">
        <f t="shared" ca="1" si="24"/>
        <v>0</v>
      </c>
      <c r="AZ84" s="147">
        <f t="shared" ca="1" si="24"/>
        <v>0</v>
      </c>
      <c r="BA84" s="147">
        <f t="shared" ca="1" si="24"/>
        <v>0</v>
      </c>
      <c r="BB84" s="147">
        <f t="shared" ca="1" si="24"/>
        <v>0</v>
      </c>
      <c r="BC84" s="147">
        <f t="shared" ca="1" si="24"/>
        <v>0</v>
      </c>
    </row>
    <row r="85" spans="1:55" s="147" customFormat="1" ht="19.899999999999999" customHeight="1" thickTop="1">
      <c r="A85" s="795">
        <v>45</v>
      </c>
      <c r="B85" s="797" t="s">
        <v>466</v>
      </c>
      <c r="C85" s="150" t="s">
        <v>90</v>
      </c>
      <c r="D85" s="151" t="s">
        <v>91</v>
      </c>
      <c r="E85" s="589"/>
      <c r="F85" s="589"/>
      <c r="G85" s="590">
        <f t="shared" si="15"/>
        <v>0</v>
      </c>
      <c r="H85" s="591"/>
      <c r="I85" s="592"/>
      <c r="J85" s="590">
        <f t="shared" si="16"/>
        <v>0</v>
      </c>
      <c r="K85" s="593">
        <f t="shared" si="17"/>
        <v>0</v>
      </c>
      <c r="L85" s="791" t="s">
        <v>92</v>
      </c>
      <c r="M85" s="589"/>
      <c r="N85" s="589"/>
      <c r="O85" s="589"/>
      <c r="P85" s="590">
        <f t="shared" si="18"/>
        <v>0</v>
      </c>
      <c r="Q85" s="591"/>
      <c r="R85" s="592"/>
      <c r="S85" s="592"/>
      <c r="T85" s="594">
        <f t="shared" si="19"/>
        <v>0</v>
      </c>
      <c r="U85" s="595">
        <f t="shared" si="20"/>
        <v>0</v>
      </c>
      <c r="V85" s="793">
        <f>SUM(U85:U86)</f>
        <v>0</v>
      </c>
      <c r="W85" s="147">
        <v>85</v>
      </c>
      <c r="X85" s="147">
        <f t="shared" ca="1" si="25"/>
        <v>0</v>
      </c>
      <c r="Y85" s="147">
        <f t="shared" ca="1" si="25"/>
        <v>0</v>
      </c>
      <c r="Z85" s="147">
        <f t="shared" ca="1" si="25"/>
        <v>0</v>
      </c>
      <c r="AA85" s="147">
        <f t="shared" ca="1" si="25"/>
        <v>0</v>
      </c>
      <c r="AB85" s="147">
        <f t="shared" ca="1" si="25"/>
        <v>0</v>
      </c>
      <c r="AC85" s="147">
        <f t="shared" ca="1" si="25"/>
        <v>0</v>
      </c>
      <c r="AD85" s="147">
        <f t="shared" ca="1" si="25"/>
        <v>0</v>
      </c>
      <c r="AE85" s="147">
        <f t="shared" ca="1" si="25"/>
        <v>0</v>
      </c>
      <c r="AF85" s="147">
        <f t="shared" ca="1" si="25"/>
        <v>0</v>
      </c>
      <c r="AG85" s="147">
        <f t="shared" ca="1" si="25"/>
        <v>0</v>
      </c>
      <c r="AH85" s="147">
        <f t="shared" ca="1" si="25"/>
        <v>0</v>
      </c>
      <c r="AI85" s="147">
        <f t="shared" ca="1" si="25"/>
        <v>0</v>
      </c>
      <c r="AJ85" s="147">
        <f t="shared" ca="1" si="25"/>
        <v>0</v>
      </c>
      <c r="AK85" s="147">
        <f t="shared" ca="1" si="25"/>
        <v>0</v>
      </c>
      <c r="AL85" s="147">
        <f t="shared" ca="1" si="25"/>
        <v>0</v>
      </c>
      <c r="AM85" s="147">
        <f t="shared" ca="1" si="25"/>
        <v>0</v>
      </c>
      <c r="AN85" s="147">
        <f t="shared" ca="1" si="24"/>
        <v>0</v>
      </c>
      <c r="AO85" s="147">
        <f t="shared" ca="1" si="24"/>
        <v>0</v>
      </c>
      <c r="AP85" s="147">
        <f t="shared" ca="1" si="24"/>
        <v>0</v>
      </c>
      <c r="AQ85" s="147">
        <f t="shared" ca="1" si="24"/>
        <v>0</v>
      </c>
      <c r="AR85" s="147">
        <f t="shared" ca="1" si="24"/>
        <v>0</v>
      </c>
      <c r="AS85" s="147">
        <f t="shared" ca="1" si="24"/>
        <v>0</v>
      </c>
      <c r="AT85" s="147">
        <f t="shared" ca="1" si="24"/>
        <v>0</v>
      </c>
      <c r="AU85" s="147">
        <f t="shared" ca="1" si="24"/>
        <v>0</v>
      </c>
      <c r="AV85" s="147">
        <f t="shared" ca="1" si="24"/>
        <v>0</v>
      </c>
      <c r="AW85" s="147">
        <f t="shared" ca="1" si="24"/>
        <v>0</v>
      </c>
      <c r="AX85" s="147">
        <f t="shared" ca="1" si="24"/>
        <v>0</v>
      </c>
      <c r="AY85" s="147">
        <f t="shared" ca="1" si="24"/>
        <v>0</v>
      </c>
      <c r="AZ85" s="147">
        <f t="shared" ca="1" si="24"/>
        <v>0</v>
      </c>
      <c r="BA85" s="147">
        <f t="shared" ca="1" si="24"/>
        <v>0</v>
      </c>
      <c r="BB85" s="147">
        <f t="shared" ca="1" si="24"/>
        <v>0</v>
      </c>
      <c r="BC85" s="147">
        <f t="shared" ca="1" si="24"/>
        <v>0</v>
      </c>
    </row>
    <row r="86" spans="1:55" s="147" customFormat="1" ht="19.899999999999999" customHeight="1" thickBot="1">
      <c r="A86" s="796"/>
      <c r="B86" s="797"/>
      <c r="C86" s="152" t="s">
        <v>255</v>
      </c>
      <c r="D86" s="153" t="s">
        <v>93</v>
      </c>
      <c r="E86" s="603"/>
      <c r="F86" s="603"/>
      <c r="G86" s="604">
        <f t="shared" si="15"/>
        <v>0</v>
      </c>
      <c r="H86" s="605"/>
      <c r="I86" s="606"/>
      <c r="J86" s="604">
        <f t="shared" si="16"/>
        <v>0</v>
      </c>
      <c r="K86" s="607">
        <f t="shared" si="17"/>
        <v>0</v>
      </c>
      <c r="L86" s="792"/>
      <c r="M86" s="603"/>
      <c r="N86" s="603"/>
      <c r="O86" s="603"/>
      <c r="P86" s="604">
        <f t="shared" si="18"/>
        <v>0</v>
      </c>
      <c r="Q86" s="605"/>
      <c r="R86" s="606"/>
      <c r="S86" s="606"/>
      <c r="T86" s="608">
        <f t="shared" si="19"/>
        <v>0</v>
      </c>
      <c r="U86" s="609">
        <f t="shared" si="20"/>
        <v>0</v>
      </c>
      <c r="V86" s="794"/>
      <c r="W86" s="147">
        <v>86</v>
      </c>
      <c r="X86" s="147">
        <f t="shared" ca="1" si="25"/>
        <v>0</v>
      </c>
      <c r="Y86" s="147">
        <f t="shared" ca="1" si="25"/>
        <v>0</v>
      </c>
      <c r="Z86" s="147">
        <f t="shared" ca="1" si="25"/>
        <v>0</v>
      </c>
      <c r="AA86" s="147">
        <f t="shared" ca="1" si="25"/>
        <v>0</v>
      </c>
      <c r="AB86" s="147">
        <f t="shared" ca="1" si="25"/>
        <v>0</v>
      </c>
      <c r="AC86" s="147">
        <f t="shared" ca="1" si="25"/>
        <v>0</v>
      </c>
      <c r="AD86" s="147">
        <f t="shared" ca="1" si="25"/>
        <v>0</v>
      </c>
      <c r="AE86" s="147">
        <f t="shared" ca="1" si="25"/>
        <v>0</v>
      </c>
      <c r="AF86" s="147">
        <f t="shared" ca="1" si="25"/>
        <v>0</v>
      </c>
      <c r="AG86" s="147">
        <f t="shared" ca="1" si="25"/>
        <v>0</v>
      </c>
      <c r="AH86" s="147">
        <f t="shared" ca="1" si="25"/>
        <v>0</v>
      </c>
      <c r="AI86" s="147">
        <f t="shared" ca="1" si="25"/>
        <v>0</v>
      </c>
      <c r="AJ86" s="147">
        <f t="shared" ca="1" si="25"/>
        <v>0</v>
      </c>
      <c r="AK86" s="147">
        <f t="shared" ca="1" si="25"/>
        <v>0</v>
      </c>
      <c r="AL86" s="147">
        <f t="shared" ca="1" si="25"/>
        <v>0</v>
      </c>
      <c r="AM86" s="147">
        <f t="shared" ca="1" si="25"/>
        <v>0</v>
      </c>
      <c r="AN86" s="147">
        <f t="shared" ca="1" si="24"/>
        <v>0</v>
      </c>
      <c r="AO86" s="147">
        <f t="shared" ca="1" si="24"/>
        <v>0</v>
      </c>
      <c r="AP86" s="147">
        <f t="shared" ca="1" si="24"/>
        <v>0</v>
      </c>
      <c r="AQ86" s="147">
        <f t="shared" ca="1" si="24"/>
        <v>0</v>
      </c>
      <c r="AR86" s="147">
        <f t="shared" ca="1" si="24"/>
        <v>0</v>
      </c>
      <c r="AS86" s="147">
        <f t="shared" ca="1" si="24"/>
        <v>0</v>
      </c>
      <c r="AT86" s="147">
        <f t="shared" ca="1" si="24"/>
        <v>0</v>
      </c>
      <c r="AU86" s="147">
        <f t="shared" ca="1" si="24"/>
        <v>0</v>
      </c>
      <c r="AV86" s="147">
        <f t="shared" ca="1" si="24"/>
        <v>0</v>
      </c>
      <c r="AW86" s="147">
        <f t="shared" ca="1" si="24"/>
        <v>0</v>
      </c>
      <c r="AX86" s="147">
        <f t="shared" ca="1" si="24"/>
        <v>0</v>
      </c>
      <c r="AY86" s="147">
        <f t="shared" ca="1" si="24"/>
        <v>0</v>
      </c>
      <c r="AZ86" s="147">
        <f t="shared" ca="1" si="24"/>
        <v>0</v>
      </c>
      <c r="BA86" s="147">
        <f t="shared" ca="1" si="24"/>
        <v>0</v>
      </c>
      <c r="BB86" s="147">
        <f t="shared" ca="1" si="24"/>
        <v>0</v>
      </c>
      <c r="BC86" s="147">
        <f t="shared" ca="1" si="24"/>
        <v>0</v>
      </c>
    </row>
    <row r="87" spans="1:55" s="147" customFormat="1" ht="19.899999999999999" customHeight="1" thickTop="1">
      <c r="A87" s="795">
        <v>46</v>
      </c>
      <c r="B87" s="797" t="s">
        <v>467</v>
      </c>
      <c r="C87" s="150" t="s">
        <v>90</v>
      </c>
      <c r="D87" s="151" t="s">
        <v>91</v>
      </c>
      <c r="E87" s="589"/>
      <c r="F87" s="589"/>
      <c r="G87" s="590">
        <f t="shared" si="15"/>
        <v>0</v>
      </c>
      <c r="H87" s="591"/>
      <c r="I87" s="592"/>
      <c r="J87" s="590">
        <f t="shared" si="16"/>
        <v>0</v>
      </c>
      <c r="K87" s="593">
        <f t="shared" si="17"/>
        <v>0</v>
      </c>
      <c r="L87" s="791" t="s">
        <v>92</v>
      </c>
      <c r="M87" s="589"/>
      <c r="N87" s="589"/>
      <c r="O87" s="589"/>
      <c r="P87" s="590">
        <f t="shared" si="18"/>
        <v>0</v>
      </c>
      <c r="Q87" s="591"/>
      <c r="R87" s="592"/>
      <c r="S87" s="592"/>
      <c r="T87" s="594">
        <f t="shared" si="19"/>
        <v>0</v>
      </c>
      <c r="U87" s="595">
        <f t="shared" si="20"/>
        <v>0</v>
      </c>
      <c r="V87" s="793">
        <f>SUM(U87:U88)</f>
        <v>0</v>
      </c>
      <c r="W87" s="147">
        <v>87</v>
      </c>
      <c r="X87" s="147">
        <f t="shared" ca="1" si="25"/>
        <v>0</v>
      </c>
      <c r="Y87" s="147">
        <f t="shared" ca="1" si="25"/>
        <v>0</v>
      </c>
      <c r="Z87" s="147">
        <f t="shared" ca="1" si="25"/>
        <v>0</v>
      </c>
      <c r="AA87" s="147">
        <f t="shared" ca="1" si="25"/>
        <v>0</v>
      </c>
      <c r="AB87" s="147">
        <f t="shared" ca="1" si="25"/>
        <v>0</v>
      </c>
      <c r="AC87" s="147">
        <f t="shared" ca="1" si="25"/>
        <v>0</v>
      </c>
      <c r="AD87" s="147">
        <f t="shared" ca="1" si="25"/>
        <v>0</v>
      </c>
      <c r="AE87" s="147">
        <f t="shared" ca="1" si="25"/>
        <v>0</v>
      </c>
      <c r="AF87" s="147">
        <f t="shared" ca="1" si="25"/>
        <v>0</v>
      </c>
      <c r="AG87" s="147">
        <f t="shared" ca="1" si="25"/>
        <v>0</v>
      </c>
      <c r="AH87" s="147">
        <f t="shared" ca="1" si="25"/>
        <v>0</v>
      </c>
      <c r="AI87" s="147">
        <f t="shared" ca="1" si="25"/>
        <v>0</v>
      </c>
      <c r="AJ87" s="147">
        <f t="shared" ca="1" si="25"/>
        <v>0</v>
      </c>
      <c r="AK87" s="147">
        <f t="shared" ca="1" si="25"/>
        <v>0</v>
      </c>
      <c r="AL87" s="147">
        <f t="shared" ca="1" si="25"/>
        <v>0</v>
      </c>
      <c r="AM87" s="147">
        <f t="shared" ca="1" si="25"/>
        <v>0</v>
      </c>
      <c r="AN87" s="147">
        <f t="shared" ca="1" si="24"/>
        <v>0</v>
      </c>
      <c r="AO87" s="147">
        <f t="shared" ca="1" si="24"/>
        <v>0</v>
      </c>
      <c r="AP87" s="147">
        <f t="shared" ca="1" si="24"/>
        <v>0</v>
      </c>
      <c r="AQ87" s="147">
        <f t="shared" ca="1" si="24"/>
        <v>0</v>
      </c>
      <c r="AR87" s="147">
        <f t="shared" ca="1" si="24"/>
        <v>0</v>
      </c>
      <c r="AS87" s="147">
        <f t="shared" ca="1" si="24"/>
        <v>0</v>
      </c>
      <c r="AT87" s="147">
        <f t="shared" ca="1" si="24"/>
        <v>0</v>
      </c>
      <c r="AU87" s="147">
        <f t="shared" ca="1" si="24"/>
        <v>0</v>
      </c>
      <c r="AV87" s="147">
        <f t="shared" ca="1" si="24"/>
        <v>0</v>
      </c>
      <c r="AW87" s="147">
        <f t="shared" ca="1" si="24"/>
        <v>0</v>
      </c>
      <c r="AX87" s="147">
        <f t="shared" ca="1" si="24"/>
        <v>0</v>
      </c>
      <c r="AY87" s="147">
        <f t="shared" ca="1" si="24"/>
        <v>0</v>
      </c>
      <c r="AZ87" s="147">
        <f t="shared" ca="1" si="24"/>
        <v>0</v>
      </c>
      <c r="BA87" s="147">
        <f t="shared" ca="1" si="24"/>
        <v>0</v>
      </c>
      <c r="BB87" s="147">
        <f t="shared" ca="1" si="24"/>
        <v>0</v>
      </c>
      <c r="BC87" s="147">
        <f t="shared" ca="1" si="24"/>
        <v>0</v>
      </c>
    </row>
    <row r="88" spans="1:55" s="147" customFormat="1" ht="19.899999999999999" customHeight="1" thickBot="1">
      <c r="A88" s="796"/>
      <c r="B88" s="797"/>
      <c r="C88" s="152" t="s">
        <v>255</v>
      </c>
      <c r="D88" s="153" t="s">
        <v>93</v>
      </c>
      <c r="E88" s="603"/>
      <c r="F88" s="603"/>
      <c r="G88" s="604">
        <f t="shared" si="15"/>
        <v>0</v>
      </c>
      <c r="H88" s="605"/>
      <c r="I88" s="606"/>
      <c r="J88" s="604">
        <f t="shared" si="16"/>
        <v>0</v>
      </c>
      <c r="K88" s="607">
        <f t="shared" si="17"/>
        <v>0</v>
      </c>
      <c r="L88" s="792"/>
      <c r="M88" s="603"/>
      <c r="N88" s="603"/>
      <c r="O88" s="603"/>
      <c r="P88" s="604">
        <f t="shared" si="18"/>
        <v>0</v>
      </c>
      <c r="Q88" s="605"/>
      <c r="R88" s="606"/>
      <c r="S88" s="606"/>
      <c r="T88" s="608">
        <f t="shared" si="19"/>
        <v>0</v>
      </c>
      <c r="U88" s="609">
        <f t="shared" si="20"/>
        <v>0</v>
      </c>
      <c r="V88" s="794"/>
      <c r="W88" s="147">
        <v>88</v>
      </c>
      <c r="X88" s="147">
        <f ca="1">IF($C88=X$6,INDIRECT(X$5&amp;$W88),0)</f>
        <v>0</v>
      </c>
      <c r="Y88" s="147">
        <f t="shared" ca="1" si="25"/>
        <v>0</v>
      </c>
      <c r="Z88" s="147">
        <f t="shared" ca="1" si="25"/>
        <v>0</v>
      </c>
      <c r="AA88" s="147">
        <f t="shared" ca="1" si="25"/>
        <v>0</v>
      </c>
      <c r="AB88" s="147">
        <f t="shared" ca="1" si="25"/>
        <v>0</v>
      </c>
      <c r="AC88" s="147">
        <f t="shared" ca="1" si="25"/>
        <v>0</v>
      </c>
      <c r="AD88" s="147">
        <f t="shared" ca="1" si="25"/>
        <v>0</v>
      </c>
      <c r="AE88" s="147">
        <f t="shared" ca="1" si="25"/>
        <v>0</v>
      </c>
      <c r="AF88" s="147">
        <f t="shared" ca="1" si="25"/>
        <v>0</v>
      </c>
      <c r="AG88" s="147">
        <f t="shared" ca="1" si="25"/>
        <v>0</v>
      </c>
      <c r="AH88" s="147">
        <f t="shared" ca="1" si="25"/>
        <v>0</v>
      </c>
      <c r="AI88" s="147">
        <f t="shared" ca="1" si="25"/>
        <v>0</v>
      </c>
      <c r="AJ88" s="147">
        <f t="shared" ca="1" si="25"/>
        <v>0</v>
      </c>
      <c r="AK88" s="147">
        <f t="shared" ca="1" si="25"/>
        <v>0</v>
      </c>
      <c r="AL88" s="147">
        <f t="shared" ca="1" si="25"/>
        <v>0</v>
      </c>
      <c r="AM88" s="147">
        <f t="shared" ca="1" si="25"/>
        <v>0</v>
      </c>
      <c r="AN88" s="147">
        <f t="shared" ref="AN88:BC99" ca="1" si="26">IF($C88=AN$6,INDIRECT(AN$5&amp;$W88),0)</f>
        <v>0</v>
      </c>
      <c r="AO88" s="147">
        <f t="shared" ca="1" si="26"/>
        <v>0</v>
      </c>
      <c r="AP88" s="147">
        <f t="shared" ca="1" si="26"/>
        <v>0</v>
      </c>
      <c r="AQ88" s="147">
        <f t="shared" ca="1" si="26"/>
        <v>0</v>
      </c>
      <c r="AR88" s="147">
        <f t="shared" ca="1" si="26"/>
        <v>0</v>
      </c>
      <c r="AS88" s="147">
        <f t="shared" ca="1" si="26"/>
        <v>0</v>
      </c>
      <c r="AT88" s="147">
        <f t="shared" ca="1" si="26"/>
        <v>0</v>
      </c>
      <c r="AU88" s="147">
        <f t="shared" ca="1" si="26"/>
        <v>0</v>
      </c>
      <c r="AV88" s="147">
        <f t="shared" ca="1" si="26"/>
        <v>0</v>
      </c>
      <c r="AW88" s="147">
        <f t="shared" ca="1" si="26"/>
        <v>0</v>
      </c>
      <c r="AX88" s="147">
        <f t="shared" ca="1" si="26"/>
        <v>0</v>
      </c>
      <c r="AY88" s="147">
        <f t="shared" ca="1" si="26"/>
        <v>0</v>
      </c>
      <c r="AZ88" s="147">
        <f t="shared" ca="1" si="26"/>
        <v>0</v>
      </c>
      <c r="BA88" s="147">
        <f t="shared" ca="1" si="26"/>
        <v>0</v>
      </c>
      <c r="BB88" s="147">
        <f t="shared" ca="1" si="26"/>
        <v>0</v>
      </c>
      <c r="BC88" s="147">
        <f t="shared" ca="1" si="26"/>
        <v>0</v>
      </c>
    </row>
    <row r="89" spans="1:55" s="147" customFormat="1" ht="19.899999999999999" customHeight="1" thickTop="1">
      <c r="A89" s="795">
        <v>47</v>
      </c>
      <c r="B89" s="797" t="s">
        <v>468</v>
      </c>
      <c r="C89" s="150" t="s">
        <v>90</v>
      </c>
      <c r="D89" s="151" t="s">
        <v>91</v>
      </c>
      <c r="E89" s="589"/>
      <c r="F89" s="589"/>
      <c r="G89" s="590">
        <f t="shared" si="15"/>
        <v>0</v>
      </c>
      <c r="H89" s="591"/>
      <c r="I89" s="592"/>
      <c r="J89" s="590">
        <f t="shared" si="16"/>
        <v>0</v>
      </c>
      <c r="K89" s="593">
        <f t="shared" si="17"/>
        <v>0</v>
      </c>
      <c r="L89" s="791" t="s">
        <v>92</v>
      </c>
      <c r="M89" s="589"/>
      <c r="N89" s="589"/>
      <c r="O89" s="589"/>
      <c r="P89" s="590">
        <f t="shared" si="18"/>
        <v>0</v>
      </c>
      <c r="Q89" s="591"/>
      <c r="R89" s="592"/>
      <c r="S89" s="592"/>
      <c r="T89" s="594">
        <f t="shared" si="19"/>
        <v>0</v>
      </c>
      <c r="U89" s="595">
        <f t="shared" si="20"/>
        <v>0</v>
      </c>
      <c r="V89" s="793">
        <f>SUM(U89:U90)</f>
        <v>0</v>
      </c>
      <c r="W89" s="147">
        <v>89</v>
      </c>
      <c r="X89" s="147">
        <f t="shared" ca="1" si="25"/>
        <v>0</v>
      </c>
      <c r="Y89" s="147">
        <f t="shared" ca="1" si="25"/>
        <v>0</v>
      </c>
      <c r="Z89" s="147">
        <f t="shared" ca="1" si="25"/>
        <v>0</v>
      </c>
      <c r="AA89" s="147">
        <f t="shared" ca="1" si="25"/>
        <v>0</v>
      </c>
      <c r="AB89" s="147">
        <f t="shared" ca="1" si="25"/>
        <v>0</v>
      </c>
      <c r="AC89" s="147">
        <f t="shared" ca="1" si="25"/>
        <v>0</v>
      </c>
      <c r="AD89" s="147">
        <f t="shared" ca="1" si="25"/>
        <v>0</v>
      </c>
      <c r="AE89" s="147">
        <f t="shared" ca="1" si="25"/>
        <v>0</v>
      </c>
      <c r="AF89" s="147">
        <f t="shared" ca="1" si="25"/>
        <v>0</v>
      </c>
      <c r="AG89" s="147">
        <f t="shared" ca="1" si="25"/>
        <v>0</v>
      </c>
      <c r="AH89" s="147">
        <f t="shared" ca="1" si="25"/>
        <v>0</v>
      </c>
      <c r="AI89" s="147">
        <f t="shared" ca="1" si="25"/>
        <v>0</v>
      </c>
      <c r="AJ89" s="147">
        <f t="shared" ca="1" si="25"/>
        <v>0</v>
      </c>
      <c r="AK89" s="147">
        <f t="shared" ca="1" si="25"/>
        <v>0</v>
      </c>
      <c r="AL89" s="147">
        <f t="shared" ca="1" si="25"/>
        <v>0</v>
      </c>
      <c r="AM89" s="147">
        <f t="shared" ca="1" si="25"/>
        <v>0</v>
      </c>
      <c r="AN89" s="147">
        <f t="shared" ca="1" si="26"/>
        <v>0</v>
      </c>
      <c r="AO89" s="147">
        <f t="shared" ca="1" si="26"/>
        <v>0</v>
      </c>
      <c r="AP89" s="147">
        <f t="shared" ca="1" si="26"/>
        <v>0</v>
      </c>
      <c r="AQ89" s="147">
        <f t="shared" ca="1" si="26"/>
        <v>0</v>
      </c>
      <c r="AR89" s="147">
        <f t="shared" ca="1" si="26"/>
        <v>0</v>
      </c>
      <c r="AS89" s="147">
        <f t="shared" ca="1" si="26"/>
        <v>0</v>
      </c>
      <c r="AT89" s="147">
        <f t="shared" ca="1" si="26"/>
        <v>0</v>
      </c>
      <c r="AU89" s="147">
        <f t="shared" ca="1" si="26"/>
        <v>0</v>
      </c>
      <c r="AV89" s="147">
        <f t="shared" ca="1" si="26"/>
        <v>0</v>
      </c>
      <c r="AW89" s="147">
        <f t="shared" ca="1" si="26"/>
        <v>0</v>
      </c>
      <c r="AX89" s="147">
        <f t="shared" ca="1" si="26"/>
        <v>0</v>
      </c>
      <c r="AY89" s="147">
        <f t="shared" ca="1" si="26"/>
        <v>0</v>
      </c>
      <c r="AZ89" s="147">
        <f t="shared" ca="1" si="26"/>
        <v>0</v>
      </c>
      <c r="BA89" s="147">
        <f t="shared" ca="1" si="26"/>
        <v>0</v>
      </c>
      <c r="BB89" s="147">
        <f t="shared" ca="1" si="26"/>
        <v>0</v>
      </c>
      <c r="BC89" s="147">
        <f t="shared" ca="1" si="26"/>
        <v>0</v>
      </c>
    </row>
    <row r="90" spans="1:55" s="147" customFormat="1" ht="19.899999999999999" customHeight="1" thickBot="1">
      <c r="A90" s="796"/>
      <c r="B90" s="797"/>
      <c r="C90" s="152" t="s">
        <v>255</v>
      </c>
      <c r="D90" s="153" t="s">
        <v>93</v>
      </c>
      <c r="E90" s="603"/>
      <c r="F90" s="603"/>
      <c r="G90" s="604">
        <f t="shared" si="15"/>
        <v>0</v>
      </c>
      <c r="H90" s="605"/>
      <c r="I90" s="606"/>
      <c r="J90" s="604">
        <f t="shared" si="16"/>
        <v>0</v>
      </c>
      <c r="K90" s="607">
        <f t="shared" si="17"/>
        <v>0</v>
      </c>
      <c r="L90" s="792"/>
      <c r="M90" s="603"/>
      <c r="N90" s="603"/>
      <c r="O90" s="603"/>
      <c r="P90" s="604">
        <f t="shared" si="18"/>
        <v>0</v>
      </c>
      <c r="Q90" s="605"/>
      <c r="R90" s="606"/>
      <c r="S90" s="606"/>
      <c r="T90" s="608">
        <f t="shared" si="19"/>
        <v>0</v>
      </c>
      <c r="U90" s="609">
        <f t="shared" si="20"/>
        <v>0</v>
      </c>
      <c r="V90" s="794"/>
      <c r="W90" s="147">
        <v>90</v>
      </c>
      <c r="X90" s="147">
        <f t="shared" ca="1" si="25"/>
        <v>0</v>
      </c>
      <c r="Y90" s="147">
        <f t="shared" ca="1" si="25"/>
        <v>0</v>
      </c>
      <c r="Z90" s="147">
        <f t="shared" ca="1" si="25"/>
        <v>0</v>
      </c>
      <c r="AA90" s="147">
        <f t="shared" ca="1" si="25"/>
        <v>0</v>
      </c>
      <c r="AB90" s="147">
        <f t="shared" ca="1" si="25"/>
        <v>0</v>
      </c>
      <c r="AC90" s="147">
        <f t="shared" ca="1" si="25"/>
        <v>0</v>
      </c>
      <c r="AD90" s="147">
        <f t="shared" ca="1" si="25"/>
        <v>0</v>
      </c>
      <c r="AE90" s="147">
        <f t="shared" ca="1" si="25"/>
        <v>0</v>
      </c>
      <c r="AF90" s="147">
        <f t="shared" ca="1" si="25"/>
        <v>0</v>
      </c>
      <c r="AG90" s="147">
        <f t="shared" ca="1" si="25"/>
        <v>0</v>
      </c>
      <c r="AH90" s="147">
        <f t="shared" ca="1" si="25"/>
        <v>0</v>
      </c>
      <c r="AI90" s="147">
        <f t="shared" ca="1" si="25"/>
        <v>0</v>
      </c>
      <c r="AJ90" s="147">
        <f t="shared" ca="1" si="25"/>
        <v>0</v>
      </c>
      <c r="AK90" s="147">
        <f t="shared" ca="1" si="25"/>
        <v>0</v>
      </c>
      <c r="AL90" s="147">
        <f t="shared" ca="1" si="25"/>
        <v>0</v>
      </c>
      <c r="AM90" s="147">
        <f t="shared" ca="1" si="25"/>
        <v>0</v>
      </c>
      <c r="AN90" s="147">
        <f t="shared" ca="1" si="26"/>
        <v>0</v>
      </c>
      <c r="AO90" s="147">
        <f t="shared" ca="1" si="26"/>
        <v>0</v>
      </c>
      <c r="AP90" s="147">
        <f t="shared" ca="1" si="26"/>
        <v>0</v>
      </c>
      <c r="AQ90" s="147">
        <f t="shared" ca="1" si="26"/>
        <v>0</v>
      </c>
      <c r="AR90" s="147">
        <f t="shared" ca="1" si="26"/>
        <v>0</v>
      </c>
      <c r="AS90" s="147">
        <f t="shared" ca="1" si="26"/>
        <v>0</v>
      </c>
      <c r="AT90" s="147">
        <f t="shared" ca="1" si="26"/>
        <v>0</v>
      </c>
      <c r="AU90" s="147">
        <f t="shared" ca="1" si="26"/>
        <v>0</v>
      </c>
      <c r="AV90" s="147">
        <f t="shared" ca="1" si="26"/>
        <v>0</v>
      </c>
      <c r="AW90" s="147">
        <f t="shared" ca="1" si="26"/>
        <v>0</v>
      </c>
      <c r="AX90" s="147">
        <f t="shared" ca="1" si="26"/>
        <v>0</v>
      </c>
      <c r="AY90" s="147">
        <f t="shared" ca="1" si="26"/>
        <v>0</v>
      </c>
      <c r="AZ90" s="147">
        <f t="shared" ca="1" si="26"/>
        <v>0</v>
      </c>
      <c r="BA90" s="147">
        <f t="shared" ca="1" si="26"/>
        <v>0</v>
      </c>
      <c r="BB90" s="147">
        <f t="shared" ca="1" si="26"/>
        <v>0</v>
      </c>
      <c r="BC90" s="147">
        <f t="shared" ca="1" si="26"/>
        <v>0</v>
      </c>
    </row>
    <row r="91" spans="1:55" s="147" customFormat="1" ht="19.899999999999999" customHeight="1" thickTop="1">
      <c r="A91" s="795">
        <v>48</v>
      </c>
      <c r="B91" s="797" t="s">
        <v>469</v>
      </c>
      <c r="C91" s="150" t="s">
        <v>90</v>
      </c>
      <c r="D91" s="151" t="s">
        <v>91</v>
      </c>
      <c r="E91" s="589"/>
      <c r="F91" s="589"/>
      <c r="G91" s="590">
        <f t="shared" si="15"/>
        <v>0</v>
      </c>
      <c r="H91" s="591"/>
      <c r="I91" s="592"/>
      <c r="J91" s="590">
        <f t="shared" si="16"/>
        <v>0</v>
      </c>
      <c r="K91" s="593">
        <f t="shared" si="17"/>
        <v>0</v>
      </c>
      <c r="L91" s="791" t="s">
        <v>92</v>
      </c>
      <c r="M91" s="589"/>
      <c r="N91" s="589"/>
      <c r="O91" s="589"/>
      <c r="P91" s="590">
        <f t="shared" si="18"/>
        <v>0</v>
      </c>
      <c r="Q91" s="591"/>
      <c r="R91" s="592"/>
      <c r="S91" s="592"/>
      <c r="T91" s="594">
        <f t="shared" si="19"/>
        <v>0</v>
      </c>
      <c r="U91" s="595">
        <f t="shared" si="20"/>
        <v>0</v>
      </c>
      <c r="V91" s="793">
        <f>SUM(U91:U92)</f>
        <v>0</v>
      </c>
      <c r="W91" s="147">
        <v>91</v>
      </c>
      <c r="X91" s="147">
        <f t="shared" ca="1" si="25"/>
        <v>0</v>
      </c>
      <c r="Y91" s="147">
        <f t="shared" ca="1" si="25"/>
        <v>0</v>
      </c>
      <c r="Z91" s="147">
        <f t="shared" ca="1" si="25"/>
        <v>0</v>
      </c>
      <c r="AA91" s="147">
        <f t="shared" ca="1" si="25"/>
        <v>0</v>
      </c>
      <c r="AB91" s="147">
        <f t="shared" ca="1" si="25"/>
        <v>0</v>
      </c>
      <c r="AC91" s="147">
        <f t="shared" ca="1" si="25"/>
        <v>0</v>
      </c>
      <c r="AD91" s="147">
        <f t="shared" ca="1" si="25"/>
        <v>0</v>
      </c>
      <c r="AE91" s="147">
        <f t="shared" ca="1" si="25"/>
        <v>0</v>
      </c>
      <c r="AF91" s="147">
        <f t="shared" ca="1" si="25"/>
        <v>0</v>
      </c>
      <c r="AG91" s="147">
        <f t="shared" ca="1" si="25"/>
        <v>0</v>
      </c>
      <c r="AH91" s="147">
        <f t="shared" ca="1" si="25"/>
        <v>0</v>
      </c>
      <c r="AI91" s="147">
        <f t="shared" ca="1" si="25"/>
        <v>0</v>
      </c>
      <c r="AJ91" s="147">
        <f t="shared" ca="1" si="25"/>
        <v>0</v>
      </c>
      <c r="AK91" s="147">
        <f t="shared" ca="1" si="25"/>
        <v>0</v>
      </c>
      <c r="AL91" s="147">
        <f t="shared" ca="1" si="25"/>
        <v>0</v>
      </c>
      <c r="AM91" s="147">
        <f t="shared" ca="1" si="25"/>
        <v>0</v>
      </c>
      <c r="AN91" s="147">
        <f t="shared" ca="1" si="26"/>
        <v>0</v>
      </c>
      <c r="AO91" s="147">
        <f t="shared" ca="1" si="26"/>
        <v>0</v>
      </c>
      <c r="AP91" s="147">
        <f t="shared" ca="1" si="26"/>
        <v>0</v>
      </c>
      <c r="AQ91" s="147">
        <f t="shared" ca="1" si="26"/>
        <v>0</v>
      </c>
      <c r="AR91" s="147">
        <f t="shared" ca="1" si="26"/>
        <v>0</v>
      </c>
      <c r="AS91" s="147">
        <f t="shared" ca="1" si="26"/>
        <v>0</v>
      </c>
      <c r="AT91" s="147">
        <f t="shared" ca="1" si="26"/>
        <v>0</v>
      </c>
      <c r="AU91" s="147">
        <f t="shared" ca="1" si="26"/>
        <v>0</v>
      </c>
      <c r="AV91" s="147">
        <f t="shared" ca="1" si="26"/>
        <v>0</v>
      </c>
      <c r="AW91" s="147">
        <f t="shared" ca="1" si="26"/>
        <v>0</v>
      </c>
      <c r="AX91" s="147">
        <f t="shared" ca="1" si="26"/>
        <v>0</v>
      </c>
      <c r="AY91" s="147">
        <f t="shared" ca="1" si="26"/>
        <v>0</v>
      </c>
      <c r="AZ91" s="147">
        <f t="shared" ca="1" si="26"/>
        <v>0</v>
      </c>
      <c r="BA91" s="147">
        <f t="shared" ca="1" si="26"/>
        <v>0</v>
      </c>
      <c r="BB91" s="147">
        <f t="shared" ca="1" si="26"/>
        <v>0</v>
      </c>
      <c r="BC91" s="147">
        <f t="shared" ca="1" si="26"/>
        <v>0</v>
      </c>
    </row>
    <row r="92" spans="1:55" s="147" customFormat="1" ht="19.899999999999999" customHeight="1" thickBot="1">
      <c r="A92" s="796"/>
      <c r="B92" s="797"/>
      <c r="C92" s="152" t="s">
        <v>255</v>
      </c>
      <c r="D92" s="153" t="s">
        <v>93</v>
      </c>
      <c r="E92" s="603"/>
      <c r="F92" s="603"/>
      <c r="G92" s="604">
        <f t="shared" si="15"/>
        <v>0</v>
      </c>
      <c r="H92" s="605"/>
      <c r="I92" s="606"/>
      <c r="J92" s="604">
        <f t="shared" si="16"/>
        <v>0</v>
      </c>
      <c r="K92" s="607">
        <f t="shared" si="17"/>
        <v>0</v>
      </c>
      <c r="L92" s="792"/>
      <c r="M92" s="603"/>
      <c r="N92" s="603"/>
      <c r="O92" s="603"/>
      <c r="P92" s="604">
        <f t="shared" si="18"/>
        <v>0</v>
      </c>
      <c r="Q92" s="605"/>
      <c r="R92" s="606"/>
      <c r="S92" s="606"/>
      <c r="T92" s="608">
        <f t="shared" si="19"/>
        <v>0</v>
      </c>
      <c r="U92" s="609">
        <f t="shared" si="20"/>
        <v>0</v>
      </c>
      <c r="V92" s="794"/>
      <c r="W92" s="147">
        <v>92</v>
      </c>
      <c r="X92" s="147">
        <f t="shared" ca="1" si="25"/>
        <v>0</v>
      </c>
      <c r="Y92" s="147">
        <f t="shared" ca="1" si="25"/>
        <v>0</v>
      </c>
      <c r="Z92" s="147">
        <f t="shared" ca="1" si="25"/>
        <v>0</v>
      </c>
      <c r="AA92" s="147">
        <f t="shared" ca="1" si="25"/>
        <v>0</v>
      </c>
      <c r="AB92" s="147">
        <f t="shared" ca="1" si="25"/>
        <v>0</v>
      </c>
      <c r="AC92" s="147">
        <f t="shared" ca="1" si="25"/>
        <v>0</v>
      </c>
      <c r="AD92" s="147">
        <f t="shared" ca="1" si="25"/>
        <v>0</v>
      </c>
      <c r="AE92" s="147">
        <f t="shared" ca="1" si="25"/>
        <v>0</v>
      </c>
      <c r="AF92" s="147">
        <f t="shared" ca="1" si="25"/>
        <v>0</v>
      </c>
      <c r="AG92" s="147">
        <f t="shared" ca="1" si="25"/>
        <v>0</v>
      </c>
      <c r="AH92" s="147">
        <f t="shared" ca="1" si="25"/>
        <v>0</v>
      </c>
      <c r="AI92" s="147">
        <f t="shared" ca="1" si="25"/>
        <v>0</v>
      </c>
      <c r="AJ92" s="147">
        <f t="shared" ca="1" si="25"/>
        <v>0</v>
      </c>
      <c r="AK92" s="147">
        <f t="shared" ca="1" si="25"/>
        <v>0</v>
      </c>
      <c r="AL92" s="147">
        <f t="shared" ca="1" si="25"/>
        <v>0</v>
      </c>
      <c r="AM92" s="147">
        <f t="shared" ca="1" si="25"/>
        <v>0</v>
      </c>
      <c r="AN92" s="147">
        <f t="shared" ca="1" si="26"/>
        <v>0</v>
      </c>
      <c r="AO92" s="147">
        <f t="shared" ca="1" si="26"/>
        <v>0</v>
      </c>
      <c r="AP92" s="147">
        <f t="shared" ca="1" si="26"/>
        <v>0</v>
      </c>
      <c r="AQ92" s="147">
        <f t="shared" ca="1" si="26"/>
        <v>0</v>
      </c>
      <c r="AR92" s="147">
        <f t="shared" ca="1" si="26"/>
        <v>0</v>
      </c>
      <c r="AS92" s="147">
        <f t="shared" ca="1" si="26"/>
        <v>0</v>
      </c>
      <c r="AT92" s="147">
        <f t="shared" ca="1" si="26"/>
        <v>0</v>
      </c>
      <c r="AU92" s="147">
        <f t="shared" ca="1" si="26"/>
        <v>0</v>
      </c>
      <c r="AV92" s="147">
        <f t="shared" ca="1" si="26"/>
        <v>0</v>
      </c>
      <c r="AW92" s="147">
        <f t="shared" ca="1" si="26"/>
        <v>0</v>
      </c>
      <c r="AX92" s="147">
        <f t="shared" ca="1" si="26"/>
        <v>0</v>
      </c>
      <c r="AY92" s="147">
        <f t="shared" ca="1" si="26"/>
        <v>0</v>
      </c>
      <c r="AZ92" s="147">
        <f t="shared" ca="1" si="26"/>
        <v>0</v>
      </c>
      <c r="BA92" s="147">
        <f t="shared" ca="1" si="26"/>
        <v>0</v>
      </c>
      <c r="BB92" s="147">
        <f t="shared" ca="1" si="26"/>
        <v>0</v>
      </c>
      <c r="BC92" s="147">
        <f t="shared" ca="1" si="26"/>
        <v>0</v>
      </c>
    </row>
    <row r="93" spans="1:55" s="147" customFormat="1" ht="19.899999999999999" customHeight="1" thickTop="1">
      <c r="A93" s="795">
        <v>49</v>
      </c>
      <c r="B93" s="797" t="s">
        <v>470</v>
      </c>
      <c r="C93" s="150" t="s">
        <v>90</v>
      </c>
      <c r="D93" s="151" t="s">
        <v>91</v>
      </c>
      <c r="E93" s="589"/>
      <c r="F93" s="589"/>
      <c r="G93" s="590">
        <f t="shared" si="15"/>
        <v>0</v>
      </c>
      <c r="H93" s="591"/>
      <c r="I93" s="592"/>
      <c r="J93" s="590">
        <f t="shared" si="16"/>
        <v>0</v>
      </c>
      <c r="K93" s="593">
        <f t="shared" si="17"/>
        <v>0</v>
      </c>
      <c r="L93" s="791" t="s">
        <v>92</v>
      </c>
      <c r="M93" s="589"/>
      <c r="N93" s="589"/>
      <c r="O93" s="589"/>
      <c r="P93" s="590">
        <f t="shared" si="18"/>
        <v>0</v>
      </c>
      <c r="Q93" s="591"/>
      <c r="R93" s="592"/>
      <c r="S93" s="592"/>
      <c r="T93" s="594">
        <f t="shared" si="19"/>
        <v>0</v>
      </c>
      <c r="U93" s="595">
        <f t="shared" si="20"/>
        <v>0</v>
      </c>
      <c r="V93" s="793">
        <f>SUM(U93:U94)</f>
        <v>0</v>
      </c>
      <c r="W93" s="147">
        <v>93</v>
      </c>
      <c r="X93" s="147">
        <f t="shared" ref="X93:AM97" ca="1" si="27">IF($C93=X$6,INDIRECT(X$5&amp;$W93),0)</f>
        <v>0</v>
      </c>
      <c r="Y93" s="147">
        <f t="shared" ca="1" si="27"/>
        <v>0</v>
      </c>
      <c r="Z93" s="147">
        <f t="shared" ca="1" si="27"/>
        <v>0</v>
      </c>
      <c r="AA93" s="147">
        <f t="shared" ca="1" si="27"/>
        <v>0</v>
      </c>
      <c r="AB93" s="147">
        <f t="shared" ca="1" si="27"/>
        <v>0</v>
      </c>
      <c r="AC93" s="147">
        <f t="shared" ca="1" si="27"/>
        <v>0</v>
      </c>
      <c r="AD93" s="147">
        <f t="shared" ca="1" si="27"/>
        <v>0</v>
      </c>
      <c r="AE93" s="147">
        <f t="shared" ca="1" si="27"/>
        <v>0</v>
      </c>
      <c r="AF93" s="147">
        <f t="shared" ca="1" si="27"/>
        <v>0</v>
      </c>
      <c r="AG93" s="147">
        <f t="shared" ca="1" si="27"/>
        <v>0</v>
      </c>
      <c r="AH93" s="147">
        <f t="shared" ca="1" si="27"/>
        <v>0</v>
      </c>
      <c r="AI93" s="147">
        <f t="shared" ca="1" si="27"/>
        <v>0</v>
      </c>
      <c r="AJ93" s="147">
        <f t="shared" ca="1" si="27"/>
        <v>0</v>
      </c>
      <c r="AK93" s="147">
        <f t="shared" ca="1" si="27"/>
        <v>0</v>
      </c>
      <c r="AL93" s="147">
        <f t="shared" ca="1" si="27"/>
        <v>0</v>
      </c>
      <c r="AM93" s="147">
        <f t="shared" ca="1" si="27"/>
        <v>0</v>
      </c>
      <c r="AN93" s="147">
        <f t="shared" ca="1" si="26"/>
        <v>0</v>
      </c>
      <c r="AO93" s="147">
        <f t="shared" ca="1" si="26"/>
        <v>0</v>
      </c>
      <c r="AP93" s="147">
        <f t="shared" ca="1" si="26"/>
        <v>0</v>
      </c>
      <c r="AQ93" s="147">
        <f t="shared" ca="1" si="26"/>
        <v>0</v>
      </c>
      <c r="AR93" s="147">
        <f t="shared" ca="1" si="26"/>
        <v>0</v>
      </c>
      <c r="AS93" s="147">
        <f t="shared" ca="1" si="26"/>
        <v>0</v>
      </c>
      <c r="AT93" s="147">
        <f t="shared" ca="1" si="26"/>
        <v>0</v>
      </c>
      <c r="AU93" s="147">
        <f t="shared" ca="1" si="26"/>
        <v>0</v>
      </c>
      <c r="AV93" s="147">
        <f t="shared" ca="1" si="26"/>
        <v>0</v>
      </c>
      <c r="AW93" s="147">
        <f t="shared" ca="1" si="26"/>
        <v>0</v>
      </c>
      <c r="AX93" s="147">
        <f t="shared" ca="1" si="26"/>
        <v>0</v>
      </c>
      <c r="AY93" s="147">
        <f t="shared" ca="1" si="26"/>
        <v>0</v>
      </c>
      <c r="AZ93" s="147">
        <f t="shared" ca="1" si="26"/>
        <v>0</v>
      </c>
      <c r="BA93" s="147">
        <f t="shared" ca="1" si="26"/>
        <v>0</v>
      </c>
      <c r="BB93" s="147">
        <f t="shared" ca="1" si="26"/>
        <v>0</v>
      </c>
      <c r="BC93" s="147">
        <f t="shared" ca="1" si="26"/>
        <v>0</v>
      </c>
    </row>
    <row r="94" spans="1:55" s="147" customFormat="1" ht="19.899999999999999" customHeight="1" thickBot="1">
      <c r="A94" s="796"/>
      <c r="B94" s="797"/>
      <c r="C94" s="152" t="s">
        <v>255</v>
      </c>
      <c r="D94" s="153" t="s">
        <v>93</v>
      </c>
      <c r="E94" s="603"/>
      <c r="F94" s="603"/>
      <c r="G94" s="604">
        <f t="shared" si="15"/>
        <v>0</v>
      </c>
      <c r="H94" s="605"/>
      <c r="I94" s="606"/>
      <c r="J94" s="604">
        <f t="shared" si="16"/>
        <v>0</v>
      </c>
      <c r="K94" s="607">
        <f t="shared" si="17"/>
        <v>0</v>
      </c>
      <c r="L94" s="792"/>
      <c r="M94" s="603"/>
      <c r="N94" s="603"/>
      <c r="O94" s="603"/>
      <c r="P94" s="604">
        <f t="shared" si="18"/>
        <v>0</v>
      </c>
      <c r="Q94" s="605"/>
      <c r="R94" s="606"/>
      <c r="S94" s="606"/>
      <c r="T94" s="608">
        <f t="shared" si="19"/>
        <v>0</v>
      </c>
      <c r="U94" s="609">
        <f t="shared" si="20"/>
        <v>0</v>
      </c>
      <c r="V94" s="794"/>
      <c r="W94" s="147">
        <v>94</v>
      </c>
      <c r="X94" s="147">
        <f t="shared" ca="1" si="27"/>
        <v>0</v>
      </c>
      <c r="Y94" s="147">
        <f t="shared" ca="1" si="27"/>
        <v>0</v>
      </c>
      <c r="Z94" s="147">
        <f t="shared" ca="1" si="27"/>
        <v>0</v>
      </c>
      <c r="AA94" s="147">
        <f t="shared" ca="1" si="27"/>
        <v>0</v>
      </c>
      <c r="AB94" s="147">
        <f t="shared" ca="1" si="27"/>
        <v>0</v>
      </c>
      <c r="AC94" s="147">
        <f t="shared" ca="1" si="27"/>
        <v>0</v>
      </c>
      <c r="AD94" s="147">
        <f t="shared" ca="1" si="27"/>
        <v>0</v>
      </c>
      <c r="AE94" s="147">
        <f t="shared" ca="1" si="27"/>
        <v>0</v>
      </c>
      <c r="AF94" s="147">
        <f t="shared" ca="1" si="27"/>
        <v>0</v>
      </c>
      <c r="AG94" s="147">
        <f t="shared" ca="1" si="27"/>
        <v>0</v>
      </c>
      <c r="AH94" s="147">
        <f t="shared" ca="1" si="27"/>
        <v>0</v>
      </c>
      <c r="AI94" s="147">
        <f t="shared" ca="1" si="27"/>
        <v>0</v>
      </c>
      <c r="AJ94" s="147">
        <f t="shared" ca="1" si="27"/>
        <v>0</v>
      </c>
      <c r="AK94" s="147">
        <f t="shared" ca="1" si="27"/>
        <v>0</v>
      </c>
      <c r="AL94" s="147">
        <f t="shared" ca="1" si="27"/>
        <v>0</v>
      </c>
      <c r="AM94" s="147">
        <f t="shared" ca="1" si="27"/>
        <v>0</v>
      </c>
      <c r="AN94" s="147">
        <f t="shared" ca="1" si="26"/>
        <v>0</v>
      </c>
      <c r="AO94" s="147">
        <f t="shared" ca="1" si="26"/>
        <v>0</v>
      </c>
      <c r="AP94" s="147">
        <f t="shared" ca="1" si="26"/>
        <v>0</v>
      </c>
      <c r="AQ94" s="147">
        <f t="shared" ca="1" si="26"/>
        <v>0</v>
      </c>
      <c r="AR94" s="147">
        <f t="shared" ca="1" si="26"/>
        <v>0</v>
      </c>
      <c r="AS94" s="147">
        <f t="shared" ca="1" si="26"/>
        <v>0</v>
      </c>
      <c r="AT94" s="147">
        <f t="shared" ca="1" si="26"/>
        <v>0</v>
      </c>
      <c r="AU94" s="147">
        <f t="shared" ca="1" si="26"/>
        <v>0</v>
      </c>
      <c r="AV94" s="147">
        <f t="shared" ca="1" si="26"/>
        <v>0</v>
      </c>
      <c r="AW94" s="147">
        <f t="shared" ca="1" si="26"/>
        <v>0</v>
      </c>
      <c r="AX94" s="147">
        <f t="shared" ca="1" si="26"/>
        <v>0</v>
      </c>
      <c r="AY94" s="147">
        <f t="shared" ca="1" si="26"/>
        <v>0</v>
      </c>
      <c r="AZ94" s="147">
        <f t="shared" ca="1" si="26"/>
        <v>0</v>
      </c>
      <c r="BA94" s="147">
        <f t="shared" ca="1" si="26"/>
        <v>0</v>
      </c>
      <c r="BB94" s="147">
        <f t="shared" ca="1" si="26"/>
        <v>0</v>
      </c>
      <c r="BC94" s="147">
        <f t="shared" ca="1" si="26"/>
        <v>0</v>
      </c>
    </row>
    <row r="95" spans="1:55" s="147" customFormat="1" ht="19.899999999999999" customHeight="1" thickTop="1">
      <c r="A95" s="795">
        <v>50</v>
      </c>
      <c r="B95" s="797" t="s">
        <v>471</v>
      </c>
      <c r="C95" s="150" t="s">
        <v>90</v>
      </c>
      <c r="D95" s="151" t="s">
        <v>91</v>
      </c>
      <c r="E95" s="589"/>
      <c r="F95" s="589"/>
      <c r="G95" s="590">
        <f t="shared" si="15"/>
        <v>0</v>
      </c>
      <c r="H95" s="591"/>
      <c r="I95" s="592"/>
      <c r="J95" s="590">
        <f t="shared" si="16"/>
        <v>0</v>
      </c>
      <c r="K95" s="593">
        <f t="shared" si="17"/>
        <v>0</v>
      </c>
      <c r="L95" s="791" t="s">
        <v>92</v>
      </c>
      <c r="M95" s="589"/>
      <c r="N95" s="589"/>
      <c r="O95" s="589"/>
      <c r="P95" s="590">
        <f t="shared" si="18"/>
        <v>0</v>
      </c>
      <c r="Q95" s="591"/>
      <c r="R95" s="592"/>
      <c r="S95" s="592"/>
      <c r="T95" s="594">
        <f t="shared" si="19"/>
        <v>0</v>
      </c>
      <c r="U95" s="595">
        <f t="shared" si="20"/>
        <v>0</v>
      </c>
      <c r="V95" s="793">
        <f>SUM(U95:U96)</f>
        <v>0</v>
      </c>
      <c r="W95" s="147">
        <v>95</v>
      </c>
      <c r="X95" s="147">
        <f t="shared" ca="1" si="27"/>
        <v>0</v>
      </c>
      <c r="Y95" s="147">
        <f t="shared" ca="1" si="27"/>
        <v>0</v>
      </c>
      <c r="Z95" s="147">
        <f t="shared" ca="1" si="27"/>
        <v>0</v>
      </c>
      <c r="AA95" s="147">
        <f t="shared" ca="1" si="27"/>
        <v>0</v>
      </c>
      <c r="AB95" s="147">
        <f t="shared" ca="1" si="27"/>
        <v>0</v>
      </c>
      <c r="AC95" s="147">
        <f t="shared" ca="1" si="27"/>
        <v>0</v>
      </c>
      <c r="AD95" s="147">
        <f t="shared" ca="1" si="27"/>
        <v>0</v>
      </c>
      <c r="AE95" s="147">
        <f t="shared" ca="1" si="27"/>
        <v>0</v>
      </c>
      <c r="AF95" s="147">
        <f t="shared" ca="1" si="27"/>
        <v>0</v>
      </c>
      <c r="AG95" s="147">
        <f t="shared" ca="1" si="27"/>
        <v>0</v>
      </c>
      <c r="AH95" s="147">
        <f t="shared" ca="1" si="27"/>
        <v>0</v>
      </c>
      <c r="AI95" s="147">
        <f t="shared" ca="1" si="27"/>
        <v>0</v>
      </c>
      <c r="AJ95" s="147">
        <f t="shared" ca="1" si="27"/>
        <v>0</v>
      </c>
      <c r="AK95" s="147">
        <f t="shared" ca="1" si="27"/>
        <v>0</v>
      </c>
      <c r="AL95" s="147">
        <f t="shared" ca="1" si="27"/>
        <v>0</v>
      </c>
      <c r="AM95" s="147">
        <f t="shared" ca="1" si="27"/>
        <v>0</v>
      </c>
      <c r="AN95" s="147">
        <f t="shared" ca="1" si="26"/>
        <v>0</v>
      </c>
      <c r="AO95" s="147">
        <f t="shared" ca="1" si="26"/>
        <v>0</v>
      </c>
      <c r="AP95" s="147">
        <f t="shared" ca="1" si="26"/>
        <v>0</v>
      </c>
      <c r="AQ95" s="147">
        <f t="shared" ca="1" si="26"/>
        <v>0</v>
      </c>
      <c r="AR95" s="147">
        <f t="shared" ca="1" si="26"/>
        <v>0</v>
      </c>
      <c r="AS95" s="147">
        <f t="shared" ca="1" si="26"/>
        <v>0</v>
      </c>
      <c r="AT95" s="147">
        <f t="shared" ca="1" si="26"/>
        <v>0</v>
      </c>
      <c r="AU95" s="147">
        <f t="shared" ca="1" si="26"/>
        <v>0</v>
      </c>
      <c r="AV95" s="147">
        <f t="shared" ca="1" si="26"/>
        <v>0</v>
      </c>
      <c r="AW95" s="147">
        <f t="shared" ca="1" si="26"/>
        <v>0</v>
      </c>
      <c r="AX95" s="147">
        <f t="shared" ca="1" si="26"/>
        <v>0</v>
      </c>
      <c r="AY95" s="147">
        <f t="shared" ca="1" si="26"/>
        <v>0</v>
      </c>
      <c r="AZ95" s="147">
        <f t="shared" ca="1" si="26"/>
        <v>0</v>
      </c>
      <c r="BA95" s="147">
        <f t="shared" ca="1" si="26"/>
        <v>0</v>
      </c>
      <c r="BB95" s="147">
        <f t="shared" ca="1" si="26"/>
        <v>0</v>
      </c>
      <c r="BC95" s="147">
        <f t="shared" ca="1" si="26"/>
        <v>0</v>
      </c>
    </row>
    <row r="96" spans="1:55" s="147" customFormat="1" ht="19.899999999999999" customHeight="1" thickBot="1">
      <c r="A96" s="796"/>
      <c r="B96" s="797"/>
      <c r="C96" s="152" t="s">
        <v>255</v>
      </c>
      <c r="D96" s="153" t="s">
        <v>93</v>
      </c>
      <c r="E96" s="603"/>
      <c r="F96" s="603"/>
      <c r="G96" s="604">
        <f t="shared" si="15"/>
        <v>0</v>
      </c>
      <c r="H96" s="605"/>
      <c r="I96" s="606"/>
      <c r="J96" s="604">
        <f t="shared" si="16"/>
        <v>0</v>
      </c>
      <c r="K96" s="607">
        <f t="shared" si="17"/>
        <v>0</v>
      </c>
      <c r="L96" s="792"/>
      <c r="M96" s="603"/>
      <c r="N96" s="603"/>
      <c r="O96" s="603"/>
      <c r="P96" s="604">
        <f t="shared" si="18"/>
        <v>0</v>
      </c>
      <c r="Q96" s="605"/>
      <c r="R96" s="606"/>
      <c r="S96" s="606"/>
      <c r="T96" s="608">
        <f t="shared" si="19"/>
        <v>0</v>
      </c>
      <c r="U96" s="609">
        <f t="shared" si="20"/>
        <v>0</v>
      </c>
      <c r="V96" s="794"/>
      <c r="W96" s="147">
        <v>96</v>
      </c>
      <c r="X96" s="147">
        <f ca="1">IF($C96=X$6,INDIRECT(X$5&amp;$W96),0)</f>
        <v>0</v>
      </c>
      <c r="Y96" s="147">
        <f t="shared" ca="1" si="27"/>
        <v>0</v>
      </c>
      <c r="Z96" s="147">
        <f t="shared" ca="1" si="27"/>
        <v>0</v>
      </c>
      <c r="AA96" s="147">
        <f t="shared" ca="1" si="27"/>
        <v>0</v>
      </c>
      <c r="AB96" s="147">
        <f t="shared" ca="1" si="27"/>
        <v>0</v>
      </c>
      <c r="AC96" s="147">
        <f t="shared" ca="1" si="27"/>
        <v>0</v>
      </c>
      <c r="AD96" s="147">
        <f t="shared" ca="1" si="27"/>
        <v>0</v>
      </c>
      <c r="AE96" s="147">
        <f t="shared" ca="1" si="27"/>
        <v>0</v>
      </c>
      <c r="AF96" s="147">
        <f t="shared" ca="1" si="27"/>
        <v>0</v>
      </c>
      <c r="AG96" s="147">
        <f t="shared" ca="1" si="27"/>
        <v>0</v>
      </c>
      <c r="AH96" s="147">
        <f t="shared" ca="1" si="27"/>
        <v>0</v>
      </c>
      <c r="AI96" s="147">
        <f t="shared" ca="1" si="27"/>
        <v>0</v>
      </c>
      <c r="AJ96" s="147">
        <f t="shared" ca="1" si="27"/>
        <v>0</v>
      </c>
      <c r="AK96" s="147">
        <f t="shared" ca="1" si="27"/>
        <v>0</v>
      </c>
      <c r="AL96" s="147">
        <f t="shared" ca="1" si="27"/>
        <v>0</v>
      </c>
      <c r="AM96" s="147">
        <f t="shared" ca="1" si="27"/>
        <v>0</v>
      </c>
      <c r="AN96" s="147">
        <f t="shared" ca="1" si="26"/>
        <v>0</v>
      </c>
      <c r="AO96" s="147">
        <f t="shared" ca="1" si="26"/>
        <v>0</v>
      </c>
      <c r="AP96" s="147">
        <f t="shared" ca="1" si="26"/>
        <v>0</v>
      </c>
      <c r="AQ96" s="147">
        <f t="shared" ca="1" si="26"/>
        <v>0</v>
      </c>
      <c r="AR96" s="147">
        <f t="shared" ca="1" si="26"/>
        <v>0</v>
      </c>
      <c r="AS96" s="147">
        <f t="shared" ca="1" si="26"/>
        <v>0</v>
      </c>
      <c r="AT96" s="147">
        <f t="shared" ca="1" si="26"/>
        <v>0</v>
      </c>
      <c r="AU96" s="147">
        <f t="shared" ca="1" si="26"/>
        <v>0</v>
      </c>
      <c r="AV96" s="147">
        <f t="shared" ca="1" si="26"/>
        <v>0</v>
      </c>
      <c r="AW96" s="147">
        <f t="shared" ca="1" si="26"/>
        <v>0</v>
      </c>
      <c r="AX96" s="147">
        <f t="shared" ca="1" si="26"/>
        <v>0</v>
      </c>
      <c r="AY96" s="147">
        <f t="shared" ca="1" si="26"/>
        <v>0</v>
      </c>
      <c r="AZ96" s="147">
        <f t="shared" ca="1" si="26"/>
        <v>0</v>
      </c>
      <c r="BA96" s="147">
        <f t="shared" ca="1" si="26"/>
        <v>0</v>
      </c>
      <c r="BB96" s="147">
        <f t="shared" ca="1" si="26"/>
        <v>0</v>
      </c>
      <c r="BC96" s="147">
        <f t="shared" ca="1" si="26"/>
        <v>0</v>
      </c>
    </row>
    <row r="97" spans="1:55" s="147" customFormat="1" ht="19.899999999999999" customHeight="1" thickTop="1">
      <c r="A97" s="795">
        <v>51</v>
      </c>
      <c r="B97" s="797" t="s">
        <v>472</v>
      </c>
      <c r="C97" s="150" t="s">
        <v>90</v>
      </c>
      <c r="D97" s="151" t="s">
        <v>91</v>
      </c>
      <c r="E97" s="589"/>
      <c r="F97" s="589"/>
      <c r="G97" s="590">
        <f t="shared" si="15"/>
        <v>0</v>
      </c>
      <c r="H97" s="591"/>
      <c r="I97" s="592"/>
      <c r="J97" s="590">
        <f t="shared" si="16"/>
        <v>0</v>
      </c>
      <c r="K97" s="593">
        <f t="shared" si="17"/>
        <v>0</v>
      </c>
      <c r="L97" s="791" t="s">
        <v>92</v>
      </c>
      <c r="M97" s="589"/>
      <c r="N97" s="589"/>
      <c r="O97" s="589"/>
      <c r="P97" s="590">
        <f t="shared" si="18"/>
        <v>0</v>
      </c>
      <c r="Q97" s="591"/>
      <c r="R97" s="592"/>
      <c r="S97" s="592"/>
      <c r="T97" s="594">
        <f t="shared" si="19"/>
        <v>0</v>
      </c>
      <c r="U97" s="595">
        <f t="shared" si="20"/>
        <v>0</v>
      </c>
      <c r="V97" s="793">
        <f>SUM(U97:U98)</f>
        <v>0</v>
      </c>
      <c r="W97" s="147">
        <v>97</v>
      </c>
      <c r="X97" s="147">
        <f t="shared" ref="X97:AM104" ca="1" si="28">IF($C97=X$6,INDIRECT(X$5&amp;$W97),0)</f>
        <v>0</v>
      </c>
      <c r="Y97" s="147">
        <f t="shared" ca="1" si="28"/>
        <v>0</v>
      </c>
      <c r="Z97" s="147">
        <f t="shared" ca="1" si="28"/>
        <v>0</v>
      </c>
      <c r="AA97" s="147">
        <f t="shared" ca="1" si="28"/>
        <v>0</v>
      </c>
      <c r="AB97" s="147">
        <f t="shared" ca="1" si="28"/>
        <v>0</v>
      </c>
      <c r="AC97" s="147">
        <f t="shared" ca="1" si="28"/>
        <v>0</v>
      </c>
      <c r="AD97" s="147">
        <f t="shared" ca="1" si="28"/>
        <v>0</v>
      </c>
      <c r="AE97" s="147">
        <f t="shared" ca="1" si="28"/>
        <v>0</v>
      </c>
      <c r="AF97" s="147">
        <f t="shared" ca="1" si="28"/>
        <v>0</v>
      </c>
      <c r="AG97" s="147">
        <f t="shared" ca="1" si="28"/>
        <v>0</v>
      </c>
      <c r="AH97" s="147">
        <f t="shared" ca="1" si="28"/>
        <v>0</v>
      </c>
      <c r="AI97" s="147">
        <f t="shared" ca="1" si="28"/>
        <v>0</v>
      </c>
      <c r="AJ97" s="147">
        <f t="shared" ca="1" si="28"/>
        <v>0</v>
      </c>
      <c r="AK97" s="147">
        <f t="shared" ca="1" si="28"/>
        <v>0</v>
      </c>
      <c r="AL97" s="147">
        <f t="shared" ca="1" si="28"/>
        <v>0</v>
      </c>
      <c r="AM97" s="147">
        <f t="shared" ca="1" si="27"/>
        <v>0</v>
      </c>
      <c r="AN97" s="147">
        <f t="shared" ca="1" si="26"/>
        <v>0</v>
      </c>
      <c r="AO97" s="147">
        <f t="shared" ca="1" si="26"/>
        <v>0</v>
      </c>
      <c r="AP97" s="147">
        <f t="shared" ca="1" si="26"/>
        <v>0</v>
      </c>
      <c r="AQ97" s="147">
        <f t="shared" ca="1" si="26"/>
        <v>0</v>
      </c>
      <c r="AR97" s="147">
        <f t="shared" ca="1" si="26"/>
        <v>0</v>
      </c>
      <c r="AS97" s="147">
        <f t="shared" ca="1" si="26"/>
        <v>0</v>
      </c>
      <c r="AT97" s="147">
        <f t="shared" ca="1" si="26"/>
        <v>0</v>
      </c>
      <c r="AU97" s="147">
        <f t="shared" ca="1" si="26"/>
        <v>0</v>
      </c>
      <c r="AV97" s="147">
        <f t="shared" ca="1" si="26"/>
        <v>0</v>
      </c>
      <c r="AW97" s="147">
        <f t="shared" ca="1" si="26"/>
        <v>0</v>
      </c>
      <c r="AX97" s="147">
        <f t="shared" ca="1" si="26"/>
        <v>0</v>
      </c>
      <c r="AY97" s="147">
        <f t="shared" ca="1" si="26"/>
        <v>0</v>
      </c>
      <c r="AZ97" s="147">
        <f t="shared" ca="1" si="26"/>
        <v>0</v>
      </c>
      <c r="BA97" s="147">
        <f t="shared" ca="1" si="26"/>
        <v>0</v>
      </c>
      <c r="BB97" s="147">
        <f t="shared" ca="1" si="26"/>
        <v>0</v>
      </c>
      <c r="BC97" s="147">
        <f t="shared" ca="1" si="26"/>
        <v>0</v>
      </c>
    </row>
    <row r="98" spans="1:55" s="147" customFormat="1" ht="19.899999999999999" customHeight="1" thickBot="1">
      <c r="A98" s="796"/>
      <c r="B98" s="797"/>
      <c r="C98" s="152" t="s">
        <v>255</v>
      </c>
      <c r="D98" s="153" t="s">
        <v>93</v>
      </c>
      <c r="E98" s="603"/>
      <c r="F98" s="603"/>
      <c r="G98" s="604">
        <f t="shared" si="15"/>
        <v>0</v>
      </c>
      <c r="H98" s="605"/>
      <c r="I98" s="606"/>
      <c r="J98" s="604">
        <f t="shared" si="16"/>
        <v>0</v>
      </c>
      <c r="K98" s="607">
        <f t="shared" si="17"/>
        <v>0</v>
      </c>
      <c r="L98" s="792"/>
      <c r="M98" s="603"/>
      <c r="N98" s="603"/>
      <c r="O98" s="603"/>
      <c r="P98" s="604">
        <f t="shared" si="18"/>
        <v>0</v>
      </c>
      <c r="Q98" s="605"/>
      <c r="R98" s="606"/>
      <c r="S98" s="606"/>
      <c r="T98" s="608">
        <f t="shared" si="19"/>
        <v>0</v>
      </c>
      <c r="U98" s="609">
        <f t="shared" si="20"/>
        <v>0</v>
      </c>
      <c r="V98" s="794"/>
      <c r="W98" s="147">
        <v>98</v>
      </c>
      <c r="X98" s="147">
        <f t="shared" ca="1" si="28"/>
        <v>0</v>
      </c>
      <c r="Y98" s="147">
        <f t="shared" ca="1" si="28"/>
        <v>0</v>
      </c>
      <c r="Z98" s="147">
        <f t="shared" ca="1" si="28"/>
        <v>0</v>
      </c>
      <c r="AA98" s="147">
        <f t="shared" ca="1" si="28"/>
        <v>0</v>
      </c>
      <c r="AB98" s="147">
        <f t="shared" ca="1" si="28"/>
        <v>0</v>
      </c>
      <c r="AC98" s="147">
        <f t="shared" ca="1" si="28"/>
        <v>0</v>
      </c>
      <c r="AD98" s="147">
        <f t="shared" ca="1" si="28"/>
        <v>0</v>
      </c>
      <c r="AE98" s="147">
        <f t="shared" ca="1" si="28"/>
        <v>0</v>
      </c>
      <c r="AF98" s="147">
        <f t="shared" ca="1" si="28"/>
        <v>0</v>
      </c>
      <c r="AG98" s="147">
        <f t="shared" ca="1" si="28"/>
        <v>0</v>
      </c>
      <c r="AH98" s="147">
        <f t="shared" ca="1" si="28"/>
        <v>0</v>
      </c>
      <c r="AI98" s="147">
        <f t="shared" ca="1" si="28"/>
        <v>0</v>
      </c>
      <c r="AJ98" s="147">
        <f t="shared" ca="1" si="28"/>
        <v>0</v>
      </c>
      <c r="AK98" s="147">
        <f t="shared" ca="1" si="28"/>
        <v>0</v>
      </c>
      <c r="AL98" s="147">
        <f t="shared" ca="1" si="28"/>
        <v>0</v>
      </c>
      <c r="AM98" s="147">
        <f t="shared" ca="1" si="28"/>
        <v>0</v>
      </c>
      <c r="AN98" s="147">
        <f t="shared" ca="1" si="26"/>
        <v>0</v>
      </c>
      <c r="AO98" s="147">
        <f t="shared" ca="1" si="26"/>
        <v>0</v>
      </c>
      <c r="AP98" s="147">
        <f t="shared" ca="1" si="26"/>
        <v>0</v>
      </c>
      <c r="AQ98" s="147">
        <f t="shared" ca="1" si="26"/>
        <v>0</v>
      </c>
      <c r="AR98" s="147">
        <f t="shared" ca="1" si="26"/>
        <v>0</v>
      </c>
      <c r="AS98" s="147">
        <f t="shared" ca="1" si="26"/>
        <v>0</v>
      </c>
      <c r="AT98" s="147">
        <f t="shared" ca="1" si="26"/>
        <v>0</v>
      </c>
      <c r="AU98" s="147">
        <f t="shared" ca="1" si="26"/>
        <v>0</v>
      </c>
      <c r="AV98" s="147">
        <f t="shared" ca="1" si="26"/>
        <v>0</v>
      </c>
      <c r="AW98" s="147">
        <f t="shared" ca="1" si="26"/>
        <v>0</v>
      </c>
      <c r="AX98" s="147">
        <f t="shared" ca="1" si="26"/>
        <v>0</v>
      </c>
      <c r="AY98" s="147">
        <f t="shared" ca="1" si="26"/>
        <v>0</v>
      </c>
      <c r="AZ98" s="147">
        <f t="shared" ca="1" si="26"/>
        <v>0</v>
      </c>
      <c r="BA98" s="147">
        <f t="shared" ca="1" si="26"/>
        <v>0</v>
      </c>
      <c r="BB98" s="147">
        <f t="shared" ca="1" si="26"/>
        <v>0</v>
      </c>
      <c r="BC98" s="147">
        <f t="shared" ca="1" si="26"/>
        <v>0</v>
      </c>
    </row>
    <row r="99" spans="1:55" s="147" customFormat="1" ht="19.899999999999999" customHeight="1" thickTop="1">
      <c r="A99" s="795">
        <v>52</v>
      </c>
      <c r="B99" s="1100" t="s">
        <v>487</v>
      </c>
      <c r="C99" s="150" t="s">
        <v>90</v>
      </c>
      <c r="D99" s="151" t="s">
        <v>91</v>
      </c>
      <c r="E99" s="589"/>
      <c r="F99" s="589"/>
      <c r="G99" s="590">
        <f t="shared" si="15"/>
        <v>0</v>
      </c>
      <c r="H99" s="591"/>
      <c r="I99" s="592"/>
      <c r="J99" s="590">
        <f t="shared" si="16"/>
        <v>0</v>
      </c>
      <c r="K99" s="593">
        <f t="shared" si="17"/>
        <v>0</v>
      </c>
      <c r="L99" s="791" t="s">
        <v>92</v>
      </c>
      <c r="M99" s="589"/>
      <c r="N99" s="589"/>
      <c r="O99" s="589"/>
      <c r="P99" s="590">
        <f t="shared" si="18"/>
        <v>0</v>
      </c>
      <c r="Q99" s="591"/>
      <c r="R99" s="592"/>
      <c r="S99" s="592"/>
      <c r="T99" s="594">
        <f t="shared" si="19"/>
        <v>0</v>
      </c>
      <c r="U99" s="595">
        <f t="shared" si="20"/>
        <v>0</v>
      </c>
      <c r="V99" s="793">
        <f>SUM(U99:U100)</f>
        <v>0</v>
      </c>
      <c r="W99" s="147">
        <v>99</v>
      </c>
      <c r="X99" s="147">
        <f t="shared" ca="1" si="28"/>
        <v>0</v>
      </c>
      <c r="Y99" s="147">
        <f t="shared" ca="1" si="28"/>
        <v>0</v>
      </c>
      <c r="Z99" s="147">
        <f t="shared" ca="1" si="28"/>
        <v>0</v>
      </c>
      <c r="AA99" s="147">
        <f t="shared" ca="1" si="28"/>
        <v>0</v>
      </c>
      <c r="AB99" s="147">
        <f t="shared" ca="1" si="28"/>
        <v>0</v>
      </c>
      <c r="AC99" s="147">
        <f t="shared" ca="1" si="28"/>
        <v>0</v>
      </c>
      <c r="AD99" s="147">
        <f t="shared" ca="1" si="28"/>
        <v>0</v>
      </c>
      <c r="AE99" s="147">
        <f t="shared" ca="1" si="28"/>
        <v>0</v>
      </c>
      <c r="AF99" s="147">
        <f t="shared" ca="1" si="28"/>
        <v>0</v>
      </c>
      <c r="AG99" s="147">
        <f t="shared" ca="1" si="28"/>
        <v>0</v>
      </c>
      <c r="AH99" s="147">
        <f t="shared" ca="1" si="28"/>
        <v>0</v>
      </c>
      <c r="AI99" s="147">
        <f t="shared" ca="1" si="28"/>
        <v>0</v>
      </c>
      <c r="AJ99" s="147">
        <f t="shared" ca="1" si="28"/>
        <v>0</v>
      </c>
      <c r="AK99" s="147">
        <f t="shared" ca="1" si="28"/>
        <v>0</v>
      </c>
      <c r="AL99" s="147">
        <f t="shared" ca="1" si="28"/>
        <v>0</v>
      </c>
      <c r="AM99" s="147">
        <f t="shared" ca="1" si="28"/>
        <v>0</v>
      </c>
      <c r="AN99" s="147">
        <f t="shared" ca="1" si="26"/>
        <v>0</v>
      </c>
      <c r="AO99" s="147">
        <f t="shared" ca="1" si="26"/>
        <v>0</v>
      </c>
      <c r="AP99" s="147">
        <f t="shared" ca="1" si="26"/>
        <v>0</v>
      </c>
      <c r="AQ99" s="147">
        <f t="shared" ca="1" si="26"/>
        <v>0</v>
      </c>
      <c r="AR99" s="147">
        <f t="shared" ca="1" si="26"/>
        <v>0</v>
      </c>
      <c r="AS99" s="147">
        <f t="shared" ca="1" si="26"/>
        <v>0</v>
      </c>
      <c r="AT99" s="147">
        <f t="shared" ca="1" si="26"/>
        <v>0</v>
      </c>
      <c r="AU99" s="147">
        <f t="shared" ca="1" si="26"/>
        <v>0</v>
      </c>
      <c r="AV99" s="147">
        <f t="shared" ca="1" si="26"/>
        <v>0</v>
      </c>
      <c r="AW99" s="147">
        <f t="shared" ca="1" si="26"/>
        <v>0</v>
      </c>
      <c r="AX99" s="147">
        <f t="shared" ca="1" si="26"/>
        <v>0</v>
      </c>
      <c r="AY99" s="147">
        <f t="shared" ca="1" si="26"/>
        <v>0</v>
      </c>
      <c r="AZ99" s="147">
        <f t="shared" ca="1" si="26"/>
        <v>0</v>
      </c>
      <c r="BA99" s="147">
        <f t="shared" ca="1" si="26"/>
        <v>0</v>
      </c>
      <c r="BB99" s="147">
        <f t="shared" ca="1" si="26"/>
        <v>0</v>
      </c>
      <c r="BC99" s="147">
        <f t="shared" ref="AN99:BC104" ca="1" si="29">IF($C99=BC$6,INDIRECT(BC$5&amp;$W99),0)</f>
        <v>0</v>
      </c>
    </row>
    <row r="100" spans="1:55" s="147" customFormat="1" ht="19.899999999999999" customHeight="1" thickBot="1">
      <c r="A100" s="796"/>
      <c r="B100" s="797"/>
      <c r="C100" s="152" t="s">
        <v>255</v>
      </c>
      <c r="D100" s="153" t="s">
        <v>93</v>
      </c>
      <c r="E100" s="603"/>
      <c r="F100" s="603"/>
      <c r="G100" s="604">
        <f t="shared" si="15"/>
        <v>0</v>
      </c>
      <c r="H100" s="605"/>
      <c r="I100" s="606"/>
      <c r="J100" s="604">
        <f t="shared" si="16"/>
        <v>0</v>
      </c>
      <c r="K100" s="607">
        <f t="shared" si="17"/>
        <v>0</v>
      </c>
      <c r="L100" s="792"/>
      <c r="M100" s="603"/>
      <c r="N100" s="603"/>
      <c r="O100" s="603"/>
      <c r="P100" s="604">
        <f t="shared" si="18"/>
        <v>0</v>
      </c>
      <c r="Q100" s="605"/>
      <c r="R100" s="606"/>
      <c r="S100" s="606"/>
      <c r="T100" s="608">
        <f t="shared" si="19"/>
        <v>0</v>
      </c>
      <c r="U100" s="609">
        <f t="shared" si="20"/>
        <v>0</v>
      </c>
      <c r="V100" s="794"/>
      <c r="W100" s="147">
        <v>100</v>
      </c>
      <c r="X100" s="147">
        <f ca="1">IF($C100=X$6,INDIRECT(X$5&amp;$W100),0)</f>
        <v>0</v>
      </c>
      <c r="Y100" s="147">
        <f t="shared" ca="1" si="28"/>
        <v>0</v>
      </c>
      <c r="Z100" s="147">
        <f t="shared" ca="1" si="28"/>
        <v>0</v>
      </c>
      <c r="AA100" s="147">
        <f t="shared" ca="1" si="28"/>
        <v>0</v>
      </c>
      <c r="AB100" s="147">
        <f t="shared" ca="1" si="28"/>
        <v>0</v>
      </c>
      <c r="AC100" s="147">
        <f t="shared" ca="1" si="28"/>
        <v>0</v>
      </c>
      <c r="AD100" s="147">
        <f t="shared" ca="1" si="28"/>
        <v>0</v>
      </c>
      <c r="AE100" s="147">
        <f t="shared" ca="1" si="28"/>
        <v>0</v>
      </c>
      <c r="AF100" s="147">
        <f t="shared" ca="1" si="28"/>
        <v>0</v>
      </c>
      <c r="AG100" s="147">
        <f t="shared" ca="1" si="28"/>
        <v>0</v>
      </c>
      <c r="AH100" s="147">
        <f t="shared" ca="1" si="28"/>
        <v>0</v>
      </c>
      <c r="AI100" s="147">
        <f t="shared" ca="1" si="28"/>
        <v>0</v>
      </c>
      <c r="AJ100" s="147">
        <f t="shared" ca="1" si="28"/>
        <v>0</v>
      </c>
      <c r="AK100" s="147">
        <f t="shared" ca="1" si="28"/>
        <v>0</v>
      </c>
      <c r="AL100" s="147">
        <f t="shared" ca="1" si="28"/>
        <v>0</v>
      </c>
      <c r="AM100" s="147">
        <f t="shared" ca="1" si="28"/>
        <v>0</v>
      </c>
      <c r="AN100" s="147">
        <f t="shared" ca="1" si="29"/>
        <v>0</v>
      </c>
      <c r="AO100" s="147">
        <f t="shared" ca="1" si="29"/>
        <v>0</v>
      </c>
      <c r="AP100" s="147">
        <f t="shared" ca="1" si="29"/>
        <v>0</v>
      </c>
      <c r="AQ100" s="147">
        <f t="shared" ca="1" si="29"/>
        <v>0</v>
      </c>
      <c r="AR100" s="147">
        <f t="shared" ca="1" si="29"/>
        <v>0</v>
      </c>
      <c r="AS100" s="147">
        <f t="shared" ca="1" si="29"/>
        <v>0</v>
      </c>
      <c r="AT100" s="147">
        <f t="shared" ca="1" si="29"/>
        <v>0</v>
      </c>
      <c r="AU100" s="147">
        <f t="shared" ca="1" si="29"/>
        <v>0</v>
      </c>
      <c r="AV100" s="147">
        <f t="shared" ca="1" si="29"/>
        <v>0</v>
      </c>
      <c r="AW100" s="147">
        <f t="shared" ca="1" si="29"/>
        <v>0</v>
      </c>
      <c r="AX100" s="147">
        <f t="shared" ca="1" si="29"/>
        <v>0</v>
      </c>
      <c r="AY100" s="147">
        <f t="shared" ca="1" si="29"/>
        <v>0</v>
      </c>
      <c r="AZ100" s="147">
        <f t="shared" ca="1" si="29"/>
        <v>0</v>
      </c>
      <c r="BA100" s="147">
        <f t="shared" ca="1" si="29"/>
        <v>0</v>
      </c>
      <c r="BB100" s="147">
        <f t="shared" ca="1" si="29"/>
        <v>0</v>
      </c>
      <c r="BC100" s="147">
        <f t="shared" ca="1" si="29"/>
        <v>0</v>
      </c>
    </row>
    <row r="101" spans="1:55" s="147" customFormat="1" ht="19.899999999999999" customHeight="1" thickTop="1">
      <c r="A101" s="795">
        <v>53</v>
      </c>
      <c r="B101" s="797" t="s">
        <v>473</v>
      </c>
      <c r="C101" s="150" t="s">
        <v>90</v>
      </c>
      <c r="D101" s="151" t="s">
        <v>91</v>
      </c>
      <c r="E101" s="589"/>
      <c r="F101" s="589"/>
      <c r="G101" s="590">
        <f t="shared" si="15"/>
        <v>0</v>
      </c>
      <c r="H101" s="591"/>
      <c r="I101" s="592"/>
      <c r="J101" s="590">
        <f t="shared" si="16"/>
        <v>0</v>
      </c>
      <c r="K101" s="593">
        <f t="shared" si="17"/>
        <v>0</v>
      </c>
      <c r="L101" s="791" t="s">
        <v>92</v>
      </c>
      <c r="M101" s="589"/>
      <c r="N101" s="589"/>
      <c r="O101" s="589"/>
      <c r="P101" s="590">
        <f t="shared" si="18"/>
        <v>0</v>
      </c>
      <c r="Q101" s="591"/>
      <c r="R101" s="592"/>
      <c r="S101" s="592"/>
      <c r="T101" s="594">
        <f t="shared" si="19"/>
        <v>0</v>
      </c>
      <c r="U101" s="595">
        <f t="shared" si="20"/>
        <v>0</v>
      </c>
      <c r="V101" s="793">
        <f>SUM(U101:U102)</f>
        <v>0</v>
      </c>
      <c r="W101" s="147">
        <v>101</v>
      </c>
      <c r="X101" s="147">
        <f ca="1">IF($C101=X$6,INDIRECT(X$5&amp;$W101),0)</f>
        <v>0</v>
      </c>
      <c r="Y101" s="147">
        <f ca="1">IF($C101=Y$6,INDIRECT(Y$5&amp;$W101),0)</f>
        <v>0</v>
      </c>
      <c r="Z101" s="147">
        <f ca="1">IF($C101=Z$6,INDIRECT(Z$5&amp;$W101),0)</f>
        <v>0</v>
      </c>
      <c r="AA101" s="147">
        <f t="shared" ca="1" si="28"/>
        <v>0</v>
      </c>
      <c r="AB101" s="147">
        <f t="shared" ca="1" si="28"/>
        <v>0</v>
      </c>
      <c r="AC101" s="147">
        <f t="shared" ca="1" si="28"/>
        <v>0</v>
      </c>
      <c r="AD101" s="147">
        <f t="shared" ca="1" si="28"/>
        <v>0</v>
      </c>
      <c r="AE101" s="147">
        <f t="shared" ca="1" si="28"/>
        <v>0</v>
      </c>
      <c r="AF101" s="147">
        <f t="shared" ca="1" si="28"/>
        <v>0</v>
      </c>
      <c r="AG101" s="147">
        <f t="shared" ca="1" si="28"/>
        <v>0</v>
      </c>
      <c r="AH101" s="147">
        <f t="shared" ca="1" si="28"/>
        <v>0</v>
      </c>
      <c r="AI101" s="147">
        <f t="shared" ca="1" si="28"/>
        <v>0</v>
      </c>
      <c r="AJ101" s="147">
        <f t="shared" ca="1" si="28"/>
        <v>0</v>
      </c>
      <c r="AK101" s="147">
        <f t="shared" ca="1" si="28"/>
        <v>0</v>
      </c>
      <c r="AL101" s="147">
        <f t="shared" ca="1" si="28"/>
        <v>0</v>
      </c>
      <c r="AM101" s="147">
        <f t="shared" ca="1" si="28"/>
        <v>0</v>
      </c>
      <c r="AN101" s="147">
        <f t="shared" ca="1" si="29"/>
        <v>0</v>
      </c>
      <c r="AO101" s="147">
        <f t="shared" ca="1" si="29"/>
        <v>0</v>
      </c>
      <c r="AP101" s="147">
        <f t="shared" ca="1" si="29"/>
        <v>0</v>
      </c>
      <c r="AQ101" s="147">
        <f t="shared" ca="1" si="29"/>
        <v>0</v>
      </c>
      <c r="AR101" s="147">
        <f t="shared" ca="1" si="29"/>
        <v>0</v>
      </c>
      <c r="AS101" s="147">
        <f t="shared" ca="1" si="29"/>
        <v>0</v>
      </c>
      <c r="AT101" s="147">
        <f t="shared" ca="1" si="29"/>
        <v>0</v>
      </c>
      <c r="AU101" s="147">
        <f t="shared" ca="1" si="29"/>
        <v>0</v>
      </c>
      <c r="AV101" s="147">
        <f t="shared" ca="1" si="29"/>
        <v>0</v>
      </c>
      <c r="AW101" s="147">
        <f t="shared" ca="1" si="29"/>
        <v>0</v>
      </c>
      <c r="AX101" s="147">
        <f t="shared" ca="1" si="29"/>
        <v>0</v>
      </c>
      <c r="AY101" s="147">
        <f t="shared" ca="1" si="29"/>
        <v>0</v>
      </c>
      <c r="AZ101" s="147">
        <f t="shared" ca="1" si="29"/>
        <v>0</v>
      </c>
      <c r="BA101" s="147">
        <f t="shared" ca="1" si="29"/>
        <v>0</v>
      </c>
      <c r="BB101" s="147">
        <f t="shared" ca="1" si="29"/>
        <v>0</v>
      </c>
      <c r="BC101" s="147">
        <f t="shared" ca="1" si="29"/>
        <v>0</v>
      </c>
    </row>
    <row r="102" spans="1:55" s="147" customFormat="1" ht="19.899999999999999" customHeight="1" thickBot="1">
      <c r="A102" s="796"/>
      <c r="B102" s="797"/>
      <c r="C102" s="152" t="s">
        <v>255</v>
      </c>
      <c r="D102" s="153" t="s">
        <v>93</v>
      </c>
      <c r="E102" s="603"/>
      <c r="F102" s="603"/>
      <c r="G102" s="604">
        <f t="shared" si="15"/>
        <v>0</v>
      </c>
      <c r="H102" s="605"/>
      <c r="I102" s="606"/>
      <c r="J102" s="604">
        <f t="shared" si="16"/>
        <v>0</v>
      </c>
      <c r="K102" s="607">
        <f t="shared" si="17"/>
        <v>0</v>
      </c>
      <c r="L102" s="792"/>
      <c r="M102" s="603"/>
      <c r="N102" s="603"/>
      <c r="O102" s="603"/>
      <c r="P102" s="604">
        <f t="shared" si="18"/>
        <v>0</v>
      </c>
      <c r="Q102" s="605"/>
      <c r="R102" s="606"/>
      <c r="S102" s="606"/>
      <c r="T102" s="608">
        <f t="shared" si="19"/>
        <v>0</v>
      </c>
      <c r="U102" s="609">
        <f t="shared" si="20"/>
        <v>0</v>
      </c>
      <c r="V102" s="794"/>
      <c r="W102" s="147">
        <v>102</v>
      </c>
      <c r="X102" s="147">
        <f t="shared" ca="1" si="28"/>
        <v>0</v>
      </c>
      <c r="Y102" s="147">
        <f t="shared" ca="1" si="28"/>
        <v>0</v>
      </c>
      <c r="Z102" s="147">
        <f t="shared" ca="1" si="28"/>
        <v>0</v>
      </c>
      <c r="AA102" s="147">
        <f t="shared" ca="1" si="28"/>
        <v>0</v>
      </c>
      <c r="AB102" s="147">
        <f t="shared" ca="1" si="28"/>
        <v>0</v>
      </c>
      <c r="AC102" s="147">
        <f t="shared" ca="1" si="28"/>
        <v>0</v>
      </c>
      <c r="AD102" s="147">
        <f t="shared" ca="1" si="28"/>
        <v>0</v>
      </c>
      <c r="AE102" s="147">
        <f t="shared" ca="1" si="28"/>
        <v>0</v>
      </c>
      <c r="AF102" s="147">
        <f t="shared" ca="1" si="28"/>
        <v>0</v>
      </c>
      <c r="AG102" s="147">
        <f t="shared" ca="1" si="28"/>
        <v>0</v>
      </c>
      <c r="AH102" s="147">
        <f t="shared" ca="1" si="28"/>
        <v>0</v>
      </c>
      <c r="AI102" s="147">
        <f t="shared" ca="1" si="28"/>
        <v>0</v>
      </c>
      <c r="AJ102" s="147">
        <f t="shared" ca="1" si="28"/>
        <v>0</v>
      </c>
      <c r="AK102" s="147">
        <f t="shared" ca="1" si="28"/>
        <v>0</v>
      </c>
      <c r="AL102" s="147">
        <f t="shared" ca="1" si="28"/>
        <v>0</v>
      </c>
      <c r="AM102" s="147">
        <f t="shared" ca="1" si="28"/>
        <v>0</v>
      </c>
      <c r="AN102" s="147">
        <f t="shared" ca="1" si="29"/>
        <v>0</v>
      </c>
      <c r="AO102" s="147">
        <f t="shared" ca="1" si="29"/>
        <v>0</v>
      </c>
      <c r="AP102" s="147">
        <f t="shared" ca="1" si="29"/>
        <v>0</v>
      </c>
      <c r="AQ102" s="147">
        <f t="shared" ca="1" si="29"/>
        <v>0</v>
      </c>
      <c r="AR102" s="147">
        <f t="shared" ca="1" si="29"/>
        <v>0</v>
      </c>
      <c r="AS102" s="147">
        <f t="shared" ca="1" si="29"/>
        <v>0</v>
      </c>
      <c r="AT102" s="147">
        <f t="shared" ca="1" si="29"/>
        <v>0</v>
      </c>
      <c r="AU102" s="147">
        <f t="shared" ca="1" si="29"/>
        <v>0</v>
      </c>
      <c r="AV102" s="147">
        <f t="shared" ca="1" si="29"/>
        <v>0</v>
      </c>
      <c r="AW102" s="147">
        <f t="shared" ca="1" si="29"/>
        <v>0</v>
      </c>
      <c r="AX102" s="147">
        <f t="shared" ca="1" si="29"/>
        <v>0</v>
      </c>
      <c r="AY102" s="147">
        <f t="shared" ca="1" si="29"/>
        <v>0</v>
      </c>
      <c r="AZ102" s="147">
        <f t="shared" ca="1" si="29"/>
        <v>0</v>
      </c>
      <c r="BA102" s="147">
        <f t="shared" ca="1" si="29"/>
        <v>0</v>
      </c>
      <c r="BB102" s="147">
        <f t="shared" ca="1" si="29"/>
        <v>0</v>
      </c>
      <c r="BC102" s="147">
        <f t="shared" ca="1" si="29"/>
        <v>0</v>
      </c>
    </row>
    <row r="103" spans="1:55" s="147" customFormat="1" ht="19.899999999999999" customHeight="1" thickTop="1">
      <c r="A103" s="795">
        <v>54</v>
      </c>
      <c r="B103" s="797" t="s">
        <v>474</v>
      </c>
      <c r="C103" s="150" t="s">
        <v>90</v>
      </c>
      <c r="D103" s="151" t="s">
        <v>91</v>
      </c>
      <c r="E103" s="589"/>
      <c r="F103" s="589"/>
      <c r="G103" s="590">
        <f>SUM(E103:F103)</f>
        <v>0</v>
      </c>
      <c r="H103" s="591"/>
      <c r="I103" s="592"/>
      <c r="J103" s="590">
        <f t="shared" si="16"/>
        <v>0</v>
      </c>
      <c r="K103" s="593">
        <f t="shared" si="17"/>
        <v>0</v>
      </c>
      <c r="L103" s="791" t="s">
        <v>92</v>
      </c>
      <c r="M103" s="589"/>
      <c r="N103" s="589"/>
      <c r="O103" s="589"/>
      <c r="P103" s="590">
        <f t="shared" si="18"/>
        <v>0</v>
      </c>
      <c r="Q103" s="591"/>
      <c r="R103" s="592"/>
      <c r="S103" s="592"/>
      <c r="T103" s="594">
        <f t="shared" si="19"/>
        <v>0</v>
      </c>
      <c r="U103" s="595">
        <f t="shared" si="20"/>
        <v>0</v>
      </c>
      <c r="V103" s="793">
        <f>SUM(U103:U104)</f>
        <v>0</v>
      </c>
      <c r="W103" s="147">
        <v>103</v>
      </c>
      <c r="X103" s="147">
        <f t="shared" ca="1" si="28"/>
        <v>0</v>
      </c>
      <c r="Y103" s="147">
        <f t="shared" ca="1" si="28"/>
        <v>0</v>
      </c>
      <c r="Z103" s="147">
        <f t="shared" ca="1" si="28"/>
        <v>0</v>
      </c>
      <c r="AA103" s="147">
        <f t="shared" ca="1" si="28"/>
        <v>0</v>
      </c>
      <c r="AB103" s="147">
        <f t="shared" ca="1" si="28"/>
        <v>0</v>
      </c>
      <c r="AC103" s="147">
        <f t="shared" ca="1" si="28"/>
        <v>0</v>
      </c>
      <c r="AD103" s="147">
        <f t="shared" ca="1" si="28"/>
        <v>0</v>
      </c>
      <c r="AE103" s="147">
        <f t="shared" ca="1" si="28"/>
        <v>0</v>
      </c>
      <c r="AF103" s="147">
        <f t="shared" ca="1" si="28"/>
        <v>0</v>
      </c>
      <c r="AG103" s="147">
        <f t="shared" ca="1" si="28"/>
        <v>0</v>
      </c>
      <c r="AH103" s="147">
        <f t="shared" ca="1" si="28"/>
        <v>0</v>
      </c>
      <c r="AI103" s="147">
        <f t="shared" ca="1" si="28"/>
        <v>0</v>
      </c>
      <c r="AJ103" s="147">
        <f t="shared" ca="1" si="28"/>
        <v>0</v>
      </c>
      <c r="AK103" s="147">
        <f t="shared" ca="1" si="28"/>
        <v>0</v>
      </c>
      <c r="AL103" s="147">
        <f t="shared" ca="1" si="28"/>
        <v>0</v>
      </c>
      <c r="AM103" s="147">
        <f t="shared" ca="1" si="28"/>
        <v>0</v>
      </c>
      <c r="AN103" s="147">
        <f t="shared" ca="1" si="29"/>
        <v>0</v>
      </c>
      <c r="AO103" s="147">
        <f t="shared" ca="1" si="29"/>
        <v>0</v>
      </c>
      <c r="AP103" s="147">
        <f t="shared" ca="1" si="29"/>
        <v>0</v>
      </c>
      <c r="AQ103" s="147">
        <f t="shared" ca="1" si="29"/>
        <v>0</v>
      </c>
      <c r="AR103" s="147">
        <f t="shared" ca="1" si="29"/>
        <v>0</v>
      </c>
      <c r="AS103" s="147">
        <f t="shared" ca="1" si="29"/>
        <v>0</v>
      </c>
      <c r="AT103" s="147">
        <f t="shared" ca="1" si="29"/>
        <v>0</v>
      </c>
      <c r="AU103" s="147">
        <f t="shared" ca="1" si="29"/>
        <v>0</v>
      </c>
      <c r="AV103" s="147">
        <f t="shared" ca="1" si="29"/>
        <v>0</v>
      </c>
      <c r="AW103" s="147">
        <f t="shared" ca="1" si="29"/>
        <v>0</v>
      </c>
      <c r="AX103" s="147">
        <f t="shared" ca="1" si="29"/>
        <v>0</v>
      </c>
      <c r="AY103" s="147">
        <f t="shared" ca="1" si="29"/>
        <v>0</v>
      </c>
      <c r="AZ103" s="147">
        <f t="shared" ca="1" si="29"/>
        <v>0</v>
      </c>
      <c r="BA103" s="147">
        <f t="shared" ca="1" si="29"/>
        <v>0</v>
      </c>
      <c r="BB103" s="147">
        <f t="shared" ca="1" si="29"/>
        <v>0</v>
      </c>
      <c r="BC103" s="147">
        <f t="shared" ca="1" si="29"/>
        <v>0</v>
      </c>
    </row>
    <row r="104" spans="1:55" s="147" customFormat="1" ht="19.899999999999999" customHeight="1" thickBot="1">
      <c r="A104" s="1101"/>
      <c r="B104" s="798"/>
      <c r="C104" s="152" t="s">
        <v>255</v>
      </c>
      <c r="D104" s="153" t="s">
        <v>93</v>
      </c>
      <c r="E104" s="603"/>
      <c r="F104" s="603"/>
      <c r="G104" s="604">
        <f t="shared" si="15"/>
        <v>0</v>
      </c>
      <c r="H104" s="605"/>
      <c r="I104" s="606"/>
      <c r="J104" s="604">
        <f t="shared" si="16"/>
        <v>0</v>
      </c>
      <c r="K104" s="607">
        <f t="shared" si="17"/>
        <v>0</v>
      </c>
      <c r="L104" s="792"/>
      <c r="M104" s="603"/>
      <c r="N104" s="603"/>
      <c r="O104" s="603"/>
      <c r="P104" s="604">
        <f t="shared" si="18"/>
        <v>0</v>
      </c>
      <c r="Q104" s="605"/>
      <c r="R104" s="606"/>
      <c r="S104" s="606"/>
      <c r="T104" s="608">
        <f t="shared" si="19"/>
        <v>0</v>
      </c>
      <c r="U104" s="609">
        <f t="shared" si="20"/>
        <v>0</v>
      </c>
      <c r="V104" s="794"/>
      <c r="W104" s="147">
        <v>104</v>
      </c>
      <c r="X104" s="147">
        <f ca="1">IF($C104=X$6,INDIRECT(X$5&amp;$W104),0)</f>
        <v>0</v>
      </c>
      <c r="Y104" s="147">
        <f t="shared" ca="1" si="28"/>
        <v>0</v>
      </c>
      <c r="Z104" s="147">
        <f t="shared" ca="1" si="28"/>
        <v>0</v>
      </c>
      <c r="AA104" s="147">
        <f t="shared" ca="1" si="28"/>
        <v>0</v>
      </c>
      <c r="AB104" s="147">
        <f t="shared" ca="1" si="28"/>
        <v>0</v>
      </c>
      <c r="AC104" s="147">
        <f t="shared" ca="1" si="28"/>
        <v>0</v>
      </c>
      <c r="AD104" s="147">
        <f t="shared" ca="1" si="28"/>
        <v>0</v>
      </c>
      <c r="AE104" s="147">
        <f t="shared" ca="1" si="28"/>
        <v>0</v>
      </c>
      <c r="AF104" s="147">
        <f t="shared" ca="1" si="28"/>
        <v>0</v>
      </c>
      <c r="AG104" s="147">
        <f t="shared" ca="1" si="28"/>
        <v>0</v>
      </c>
      <c r="AH104" s="147">
        <f t="shared" ca="1" si="28"/>
        <v>0</v>
      </c>
      <c r="AI104" s="147">
        <f t="shared" ca="1" si="28"/>
        <v>0</v>
      </c>
      <c r="AJ104" s="147">
        <f t="shared" ca="1" si="28"/>
        <v>0</v>
      </c>
      <c r="AK104" s="147">
        <f t="shared" ca="1" si="28"/>
        <v>0</v>
      </c>
      <c r="AL104" s="147">
        <f t="shared" ca="1" si="28"/>
        <v>0</v>
      </c>
      <c r="AM104" s="147">
        <f t="shared" ca="1" si="28"/>
        <v>0</v>
      </c>
      <c r="AN104" s="147">
        <f t="shared" ca="1" si="29"/>
        <v>0</v>
      </c>
      <c r="AO104" s="147">
        <f t="shared" ca="1" si="29"/>
        <v>0</v>
      </c>
      <c r="AP104" s="147">
        <f t="shared" ca="1" si="29"/>
        <v>0</v>
      </c>
      <c r="AQ104" s="147">
        <f t="shared" ca="1" si="29"/>
        <v>0</v>
      </c>
      <c r="AR104" s="147">
        <f t="shared" ca="1" si="29"/>
        <v>0</v>
      </c>
      <c r="AS104" s="147">
        <f t="shared" ca="1" si="29"/>
        <v>0</v>
      </c>
      <c r="AT104" s="147">
        <f t="shared" ca="1" si="29"/>
        <v>0</v>
      </c>
      <c r="AU104" s="147">
        <f t="shared" ca="1" si="29"/>
        <v>0</v>
      </c>
      <c r="AV104" s="147">
        <f t="shared" ca="1" si="29"/>
        <v>0</v>
      </c>
      <c r="AW104" s="147">
        <f t="shared" ca="1" si="29"/>
        <v>0</v>
      </c>
      <c r="AX104" s="147">
        <f t="shared" ca="1" si="29"/>
        <v>0</v>
      </c>
      <c r="AY104" s="147">
        <f t="shared" ca="1" si="29"/>
        <v>0</v>
      </c>
      <c r="AZ104" s="147">
        <f t="shared" ca="1" si="29"/>
        <v>0</v>
      </c>
      <c r="BA104" s="147">
        <f t="shared" ca="1" si="29"/>
        <v>0</v>
      </c>
      <c r="BB104" s="147">
        <f t="shared" ca="1" si="29"/>
        <v>0</v>
      </c>
      <c r="BC104" s="147">
        <f t="shared" ca="1" si="29"/>
        <v>0</v>
      </c>
    </row>
    <row r="105" spans="1:55" s="147" customFormat="1" ht="19.899999999999999" customHeight="1" thickTop="1" thickBot="1">
      <c r="A105" s="799" t="s">
        <v>16</v>
      </c>
      <c r="B105" s="800"/>
      <c r="C105" s="150" t="s">
        <v>90</v>
      </c>
      <c r="D105" s="151" t="s">
        <v>91</v>
      </c>
      <c r="E105" s="610">
        <f ca="1">INDIRECT(E108&amp;"105")</f>
        <v>0</v>
      </c>
      <c r="F105" s="610">
        <f t="shared" ref="F105:K105" ca="1" si="30">INDIRECT(F108&amp;"105")</f>
        <v>0</v>
      </c>
      <c r="G105" s="611">
        <f t="shared" ca="1" si="30"/>
        <v>0</v>
      </c>
      <c r="H105" s="612">
        <f t="shared" ca="1" si="30"/>
        <v>0</v>
      </c>
      <c r="I105" s="610">
        <f t="shared" ca="1" si="30"/>
        <v>0</v>
      </c>
      <c r="J105" s="611">
        <f t="shared" ca="1" si="30"/>
        <v>0</v>
      </c>
      <c r="K105" s="593">
        <f t="shared" ca="1" si="30"/>
        <v>0</v>
      </c>
      <c r="L105" s="803" t="s">
        <v>92</v>
      </c>
      <c r="M105" s="610">
        <f t="shared" ref="M105:U105" ca="1" si="31">INDIRECT(M108&amp;"105")</f>
        <v>0</v>
      </c>
      <c r="N105" s="610">
        <f t="shared" ca="1" si="31"/>
        <v>0</v>
      </c>
      <c r="O105" s="610">
        <f t="shared" ca="1" si="31"/>
        <v>0</v>
      </c>
      <c r="P105" s="611">
        <f t="shared" ca="1" si="31"/>
        <v>0</v>
      </c>
      <c r="Q105" s="612">
        <f t="shared" ca="1" si="31"/>
        <v>0</v>
      </c>
      <c r="R105" s="610">
        <f t="shared" ca="1" si="31"/>
        <v>0</v>
      </c>
      <c r="S105" s="610">
        <f ca="1">INDIRECT(S108&amp;"105")</f>
        <v>0</v>
      </c>
      <c r="T105" s="611">
        <f t="shared" ca="1" si="31"/>
        <v>0</v>
      </c>
      <c r="U105" s="595">
        <f t="shared" ca="1" si="31"/>
        <v>0</v>
      </c>
      <c r="V105" s="793">
        <f ca="1">SUM(U105:U106)</f>
        <v>0</v>
      </c>
      <c r="W105" s="147">
        <v>105</v>
      </c>
      <c r="X105" s="147">
        <f ca="1">SUM(X7:X104)</f>
        <v>0</v>
      </c>
      <c r="Y105" s="147">
        <f t="shared" ref="Y105:BC105" ca="1" si="32">SUM(Y7:Y104)</f>
        <v>0</v>
      </c>
      <c r="Z105" s="147">
        <f t="shared" ca="1" si="32"/>
        <v>0</v>
      </c>
      <c r="AA105" s="147">
        <f t="shared" ca="1" si="32"/>
        <v>0</v>
      </c>
      <c r="AB105" s="147">
        <f t="shared" ca="1" si="32"/>
        <v>0</v>
      </c>
      <c r="AC105" s="147">
        <f t="shared" ca="1" si="32"/>
        <v>0</v>
      </c>
      <c r="AD105" s="147">
        <f t="shared" ca="1" si="32"/>
        <v>0</v>
      </c>
      <c r="AE105" s="147">
        <f t="shared" ca="1" si="32"/>
        <v>0</v>
      </c>
      <c r="AF105" s="147">
        <f t="shared" ca="1" si="32"/>
        <v>0</v>
      </c>
      <c r="AG105" s="147">
        <f t="shared" ca="1" si="32"/>
        <v>0</v>
      </c>
      <c r="AH105" s="147">
        <f t="shared" ca="1" si="32"/>
        <v>0</v>
      </c>
      <c r="AI105" s="147">
        <f t="shared" ca="1" si="32"/>
        <v>0</v>
      </c>
      <c r="AJ105" s="147">
        <f t="shared" ca="1" si="32"/>
        <v>0</v>
      </c>
      <c r="AK105" s="147">
        <f t="shared" ca="1" si="32"/>
        <v>0</v>
      </c>
      <c r="AL105" s="147">
        <f t="shared" ca="1" si="32"/>
        <v>0</v>
      </c>
      <c r="AM105" s="147">
        <f t="shared" ca="1" si="32"/>
        <v>0</v>
      </c>
      <c r="AN105" s="147">
        <f t="shared" ca="1" si="32"/>
        <v>0</v>
      </c>
      <c r="AO105" s="147">
        <f t="shared" ca="1" si="32"/>
        <v>0</v>
      </c>
      <c r="AP105" s="147">
        <f t="shared" ca="1" si="32"/>
        <v>0</v>
      </c>
      <c r="AQ105" s="147">
        <f t="shared" ca="1" si="32"/>
        <v>0</v>
      </c>
      <c r="AR105" s="147">
        <f t="shared" ca="1" si="32"/>
        <v>0</v>
      </c>
      <c r="AS105" s="147">
        <f t="shared" ca="1" si="32"/>
        <v>0</v>
      </c>
      <c r="AT105" s="147">
        <f t="shared" ca="1" si="32"/>
        <v>0</v>
      </c>
      <c r="AU105" s="147">
        <f t="shared" ca="1" si="32"/>
        <v>0</v>
      </c>
      <c r="AV105" s="147">
        <f t="shared" ca="1" si="32"/>
        <v>0</v>
      </c>
      <c r="AW105" s="147">
        <f t="shared" ca="1" si="32"/>
        <v>0</v>
      </c>
      <c r="AX105" s="147">
        <f t="shared" ca="1" si="32"/>
        <v>0</v>
      </c>
      <c r="AY105" s="147">
        <f t="shared" ca="1" si="32"/>
        <v>0</v>
      </c>
      <c r="AZ105" s="147">
        <f t="shared" ca="1" si="32"/>
        <v>0</v>
      </c>
      <c r="BA105" s="147">
        <f t="shared" ca="1" si="32"/>
        <v>0</v>
      </c>
      <c r="BB105" s="147">
        <f t="shared" ca="1" si="32"/>
        <v>0</v>
      </c>
      <c r="BC105" s="147">
        <f t="shared" ca="1" si="32"/>
        <v>0</v>
      </c>
    </row>
    <row r="106" spans="1:55" s="147" customFormat="1" ht="19.899999999999999" customHeight="1" thickTop="1" thickBot="1">
      <c r="A106" s="801"/>
      <c r="B106" s="802"/>
      <c r="C106" s="613" t="s">
        <v>255</v>
      </c>
      <c r="D106" s="614" t="s">
        <v>93</v>
      </c>
      <c r="E106" s="615">
        <f ca="1">INDIRECT(E109&amp;"105")</f>
        <v>0</v>
      </c>
      <c r="F106" s="615">
        <f t="shared" ref="F106:K106" ca="1" si="33">INDIRECT(F109&amp;"105")</f>
        <v>0</v>
      </c>
      <c r="G106" s="616">
        <f t="shared" ca="1" si="33"/>
        <v>0</v>
      </c>
      <c r="H106" s="617">
        <f t="shared" ca="1" si="33"/>
        <v>0</v>
      </c>
      <c r="I106" s="615">
        <f t="shared" ca="1" si="33"/>
        <v>0</v>
      </c>
      <c r="J106" s="616">
        <f t="shared" ca="1" si="33"/>
        <v>0</v>
      </c>
      <c r="K106" s="618">
        <f t="shared" ca="1" si="33"/>
        <v>0</v>
      </c>
      <c r="L106" s="804"/>
      <c r="M106" s="615">
        <f t="shared" ref="M106:U106" ca="1" si="34">INDIRECT(M109&amp;"105")</f>
        <v>0</v>
      </c>
      <c r="N106" s="615">
        <f t="shared" ca="1" si="34"/>
        <v>0</v>
      </c>
      <c r="O106" s="615">
        <f t="shared" ca="1" si="34"/>
        <v>0</v>
      </c>
      <c r="P106" s="616">
        <f t="shared" ca="1" si="34"/>
        <v>0</v>
      </c>
      <c r="Q106" s="617">
        <f t="shared" ca="1" si="34"/>
        <v>0</v>
      </c>
      <c r="R106" s="615">
        <f t="shared" ca="1" si="34"/>
        <v>0</v>
      </c>
      <c r="S106" s="615">
        <f t="shared" ca="1" si="34"/>
        <v>0</v>
      </c>
      <c r="T106" s="616">
        <f t="shared" ca="1" si="34"/>
        <v>0</v>
      </c>
      <c r="U106" s="619">
        <f t="shared" ca="1" si="34"/>
        <v>0</v>
      </c>
      <c r="V106" s="805"/>
    </row>
    <row r="107" spans="1:55" ht="19.899999999999999" customHeight="1">
      <c r="A107" s="217" t="s">
        <v>377</v>
      </c>
      <c r="W107" s="147"/>
    </row>
    <row r="108" spans="1:55" ht="19.899999999999999" customHeight="1">
      <c r="E108" s="133" t="s">
        <v>479</v>
      </c>
      <c r="F108" s="133" t="s">
        <v>301</v>
      </c>
      <c r="G108" s="133" t="s">
        <v>302</v>
      </c>
      <c r="H108" s="133" t="s">
        <v>303</v>
      </c>
      <c r="I108" s="133" t="s">
        <v>304</v>
      </c>
      <c r="J108" s="133" t="s">
        <v>305</v>
      </c>
      <c r="K108" s="133" t="s">
        <v>306</v>
      </c>
      <c r="M108" s="133" t="s">
        <v>307</v>
      </c>
      <c r="N108" s="133" t="s">
        <v>308</v>
      </c>
      <c r="O108" s="133" t="s">
        <v>309</v>
      </c>
      <c r="P108" s="133" t="s">
        <v>310</v>
      </c>
      <c r="Q108" s="133" t="s">
        <v>311</v>
      </c>
      <c r="R108" s="133" t="s">
        <v>312</v>
      </c>
      <c r="S108" s="133" t="s">
        <v>313</v>
      </c>
      <c r="T108" s="133" t="s">
        <v>314</v>
      </c>
      <c r="U108" s="133" t="s">
        <v>315</v>
      </c>
      <c r="V108" s="133"/>
    </row>
    <row r="109" spans="1:55" ht="19.899999999999999" customHeight="1">
      <c r="E109" s="133" t="s">
        <v>316</v>
      </c>
      <c r="F109" s="133" t="s">
        <v>317</v>
      </c>
      <c r="G109" s="133" t="s">
        <v>318</v>
      </c>
      <c r="H109" s="133" t="s">
        <v>319</v>
      </c>
      <c r="I109" s="133" t="s">
        <v>320</v>
      </c>
      <c r="J109" s="133" t="s">
        <v>321</v>
      </c>
      <c r="K109" s="133" t="s">
        <v>322</v>
      </c>
      <c r="M109" s="133" t="s">
        <v>323</v>
      </c>
      <c r="N109" s="133" t="s">
        <v>324</v>
      </c>
      <c r="O109" s="133" t="s">
        <v>325</v>
      </c>
      <c r="P109" s="133" t="s">
        <v>326</v>
      </c>
      <c r="Q109" s="133" t="s">
        <v>327</v>
      </c>
      <c r="R109" s="133" t="s">
        <v>328</v>
      </c>
      <c r="S109" s="133" t="s">
        <v>329</v>
      </c>
      <c r="T109" s="133" t="s">
        <v>330</v>
      </c>
      <c r="U109" s="133" t="s">
        <v>331</v>
      </c>
      <c r="V109" s="133"/>
    </row>
  </sheetData>
  <mergeCells count="225">
    <mergeCell ref="J5:J6"/>
    <mergeCell ref="A3:A6"/>
    <mergeCell ref="B3:B6"/>
    <mergeCell ref="C3:C6"/>
    <mergeCell ref="D3:K3"/>
    <mergeCell ref="L3:V3"/>
    <mergeCell ref="D4:D6"/>
    <mergeCell ref="E4:G4"/>
    <mergeCell ref="H4:J4"/>
    <mergeCell ref="K4:K6"/>
    <mergeCell ref="L4:L6"/>
    <mergeCell ref="M5:M6"/>
    <mergeCell ref="N5:O5"/>
    <mergeCell ref="P5:P6"/>
    <mergeCell ref="Q5:Q6"/>
    <mergeCell ref="R5:S5"/>
    <mergeCell ref="T5:T6"/>
    <mergeCell ref="M4:P4"/>
    <mergeCell ref="Q4:T4"/>
    <mergeCell ref="U4:U6"/>
    <mergeCell ref="V4:V6"/>
    <mergeCell ref="E5:E6"/>
    <mergeCell ref="F5:F6"/>
    <mergeCell ref="G5:G6"/>
    <mergeCell ref="L13:L14"/>
    <mergeCell ref="V13:V14"/>
    <mergeCell ref="A7:A8"/>
    <mergeCell ref="B7:B8"/>
    <mergeCell ref="L7:L8"/>
    <mergeCell ref="V7:V8"/>
    <mergeCell ref="A9:A10"/>
    <mergeCell ref="B9:B10"/>
    <mergeCell ref="L9:L10"/>
    <mergeCell ref="V9:V10"/>
    <mergeCell ref="H5:H6"/>
    <mergeCell ref="I5:I6"/>
    <mergeCell ref="A19:A20"/>
    <mergeCell ref="B19:B20"/>
    <mergeCell ref="L19:L20"/>
    <mergeCell ref="V19:V20"/>
    <mergeCell ref="A21:A22"/>
    <mergeCell ref="B21:B22"/>
    <mergeCell ref="L21:L22"/>
    <mergeCell ref="V21:V22"/>
    <mergeCell ref="A15:A16"/>
    <mergeCell ref="B15:B16"/>
    <mergeCell ref="L15:L16"/>
    <mergeCell ref="V15:V16"/>
    <mergeCell ref="A17:A18"/>
    <mergeCell ref="B17:B18"/>
    <mergeCell ref="L17:L18"/>
    <mergeCell ref="V17:V18"/>
    <mergeCell ref="A11:A12"/>
    <mergeCell ref="B11:B12"/>
    <mergeCell ref="L11:L12"/>
    <mergeCell ref="V11:V12"/>
    <mergeCell ref="A13:A14"/>
    <mergeCell ref="B13:B14"/>
    <mergeCell ref="A27:A28"/>
    <mergeCell ref="B27:B28"/>
    <mergeCell ref="L27:L28"/>
    <mergeCell ref="V27:V28"/>
    <mergeCell ref="A29:A30"/>
    <mergeCell ref="B29:B30"/>
    <mergeCell ref="L29:L30"/>
    <mergeCell ref="V29:V30"/>
    <mergeCell ref="A23:A24"/>
    <mergeCell ref="B23:B24"/>
    <mergeCell ref="L23:L24"/>
    <mergeCell ref="V23:V24"/>
    <mergeCell ref="A25:A26"/>
    <mergeCell ref="B25:B26"/>
    <mergeCell ref="L25:L26"/>
    <mergeCell ref="V25:V26"/>
    <mergeCell ref="A35:A36"/>
    <mergeCell ref="B35:B36"/>
    <mergeCell ref="L35:L36"/>
    <mergeCell ref="V35:V36"/>
    <mergeCell ref="A37:A38"/>
    <mergeCell ref="B37:B38"/>
    <mergeCell ref="L37:L38"/>
    <mergeCell ref="V37:V38"/>
    <mergeCell ref="A31:A32"/>
    <mergeCell ref="B31:B32"/>
    <mergeCell ref="L31:L32"/>
    <mergeCell ref="V31:V32"/>
    <mergeCell ref="A33:A34"/>
    <mergeCell ref="B33:B34"/>
    <mergeCell ref="L33:L34"/>
    <mergeCell ref="V33:V34"/>
    <mergeCell ref="A43:A44"/>
    <mergeCell ref="B43:B44"/>
    <mergeCell ref="L43:L44"/>
    <mergeCell ref="V43:V44"/>
    <mergeCell ref="A45:A46"/>
    <mergeCell ref="B45:B46"/>
    <mergeCell ref="L45:L46"/>
    <mergeCell ref="V45:V46"/>
    <mergeCell ref="A39:A40"/>
    <mergeCell ref="B39:B40"/>
    <mergeCell ref="L39:L40"/>
    <mergeCell ref="V39:V40"/>
    <mergeCell ref="A41:A42"/>
    <mergeCell ref="B41:B42"/>
    <mergeCell ref="L41:L42"/>
    <mergeCell ref="V41:V42"/>
    <mergeCell ref="A51:A52"/>
    <mergeCell ref="B51:B52"/>
    <mergeCell ref="L51:L52"/>
    <mergeCell ref="V51:V52"/>
    <mergeCell ref="A53:A54"/>
    <mergeCell ref="B53:B54"/>
    <mergeCell ref="L53:L54"/>
    <mergeCell ref="V53:V54"/>
    <mergeCell ref="A47:A48"/>
    <mergeCell ref="B47:B48"/>
    <mergeCell ref="L47:L48"/>
    <mergeCell ref="V47:V48"/>
    <mergeCell ref="A49:A50"/>
    <mergeCell ref="B49:B50"/>
    <mergeCell ref="L49:L50"/>
    <mergeCell ref="V49:V50"/>
    <mergeCell ref="A105:B106"/>
    <mergeCell ref="L105:L106"/>
    <mergeCell ref="V105:V106"/>
    <mergeCell ref="A55:A56"/>
    <mergeCell ref="B55:B56"/>
    <mergeCell ref="L55:L56"/>
    <mergeCell ref="V55:V56"/>
    <mergeCell ref="A57:A58"/>
    <mergeCell ref="B57:B58"/>
    <mergeCell ref="L57:L58"/>
    <mergeCell ref="V57:V58"/>
    <mergeCell ref="A59:A60"/>
    <mergeCell ref="B59:B60"/>
    <mergeCell ref="A61:A62"/>
    <mergeCell ref="B61:B62"/>
    <mergeCell ref="A63:A64"/>
    <mergeCell ref="B63:B64"/>
    <mergeCell ref="A65:A66"/>
    <mergeCell ref="B65:B66"/>
    <mergeCell ref="A67:A68"/>
    <mergeCell ref="B67:B68"/>
    <mergeCell ref="A69:A70"/>
    <mergeCell ref="B69:B70"/>
    <mergeCell ref="A71:A72"/>
    <mergeCell ref="B71:B72"/>
    <mergeCell ref="A73:A74"/>
    <mergeCell ref="B73:B74"/>
    <mergeCell ref="A75:A76"/>
    <mergeCell ref="B75:B76"/>
    <mergeCell ref="A77:A78"/>
    <mergeCell ref="B77:B78"/>
    <mergeCell ref="A79:A80"/>
    <mergeCell ref="B79:B80"/>
    <mergeCell ref="A93:A94"/>
    <mergeCell ref="B93:B94"/>
    <mergeCell ref="A95:A96"/>
    <mergeCell ref="B95:B96"/>
    <mergeCell ref="A97:A98"/>
    <mergeCell ref="B97:B98"/>
    <mergeCell ref="A99:A100"/>
    <mergeCell ref="B99:B100"/>
    <mergeCell ref="A81:A82"/>
    <mergeCell ref="B81:B82"/>
    <mergeCell ref="A83:A84"/>
    <mergeCell ref="B83:B84"/>
    <mergeCell ref="A85:A86"/>
    <mergeCell ref="B85:B86"/>
    <mergeCell ref="A87:A88"/>
    <mergeCell ref="B87:B88"/>
    <mergeCell ref="A89:A90"/>
    <mergeCell ref="B89:B90"/>
    <mergeCell ref="A101:A102"/>
    <mergeCell ref="B101:B102"/>
    <mergeCell ref="A103:A104"/>
    <mergeCell ref="B103:B104"/>
    <mergeCell ref="L59:L60"/>
    <mergeCell ref="V59:V60"/>
    <mergeCell ref="L61:L62"/>
    <mergeCell ref="V61:V62"/>
    <mergeCell ref="L63:L64"/>
    <mergeCell ref="V63:V64"/>
    <mergeCell ref="L65:L66"/>
    <mergeCell ref="V65:V66"/>
    <mergeCell ref="L67:L68"/>
    <mergeCell ref="V67:V68"/>
    <mergeCell ref="L69:L70"/>
    <mergeCell ref="V69:V70"/>
    <mergeCell ref="L71:L72"/>
    <mergeCell ref="V71:V72"/>
    <mergeCell ref="L73:L74"/>
    <mergeCell ref="V73:V74"/>
    <mergeCell ref="L75:L76"/>
    <mergeCell ref="V75:V76"/>
    <mergeCell ref="A91:A92"/>
    <mergeCell ref="B91:B92"/>
    <mergeCell ref="L77:L78"/>
    <mergeCell ref="V77:V78"/>
    <mergeCell ref="L79:L80"/>
    <mergeCell ref="V79:V80"/>
    <mergeCell ref="L81:L82"/>
    <mergeCell ref="V81:V82"/>
    <mergeCell ref="L83:L84"/>
    <mergeCell ref="V83:V84"/>
    <mergeCell ref="L85:L86"/>
    <mergeCell ref="V85:V86"/>
    <mergeCell ref="L97:L98"/>
    <mergeCell ref="V97:V98"/>
    <mergeCell ref="L99:L100"/>
    <mergeCell ref="V99:V100"/>
    <mergeCell ref="L101:L102"/>
    <mergeCell ref="V101:V102"/>
    <mergeCell ref="L103:L104"/>
    <mergeCell ref="V103:V104"/>
    <mergeCell ref="L87:L88"/>
    <mergeCell ref="V87:V88"/>
    <mergeCell ref="L89:L90"/>
    <mergeCell ref="V89:V90"/>
    <mergeCell ref="L91:L92"/>
    <mergeCell ref="V91:V92"/>
    <mergeCell ref="L93:L94"/>
    <mergeCell ref="V93:V94"/>
    <mergeCell ref="L95:L96"/>
    <mergeCell ref="V95:V96"/>
  </mergeCells>
  <phoneticPr fontId="1"/>
  <pageMargins left="0.82677165354330717" right="0.19685039370078741" top="0.45" bottom="0.33" header="0.44" footer="0.16"/>
  <pageSetup paperSize="8" scale="70" orientation="landscape" r:id="rId1"/>
  <headerFooter alignWithMargins="0">
    <oddFooter>&amp;L&amp;"ＭＳ Ｐ明朝,標準"※エネルギー料金の計算に当たっては、基本料金の増加分や契約体系の変更による従来使用分の料金増も計上して下さい（12か月分)。</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4"/>
  <sheetViews>
    <sheetView showZeros="0" view="pageBreakPreview" zoomScaleNormal="100" zoomScaleSheetLayoutView="100" workbookViewId="0">
      <selection sqref="A1:B1"/>
    </sheetView>
  </sheetViews>
  <sheetFormatPr defaultColWidth="8.875" defaultRowHeight="12.95" customHeight="1"/>
  <cols>
    <col min="1" max="1" width="13.5" style="244" customWidth="1"/>
    <col min="2" max="2" width="9.125" style="241" customWidth="1"/>
    <col min="3" max="3" width="9.5" style="241" bestFit="1" customWidth="1"/>
    <col min="4" max="4" width="7.625" style="241" customWidth="1"/>
    <col min="5" max="5" width="9.75" style="241" customWidth="1"/>
    <col min="6" max="7" width="9.75" style="241" bestFit="1" customWidth="1"/>
    <col min="8" max="11" width="7.625" style="241" customWidth="1"/>
    <col min="12" max="12" width="10.375" style="241" bestFit="1" customWidth="1"/>
    <col min="13" max="14" width="6.625" style="241" customWidth="1"/>
    <col min="15" max="16" width="7.5" style="241" bestFit="1" customWidth="1"/>
    <col min="17" max="31" width="6.625" style="241" customWidth="1"/>
    <col min="32" max="33" width="7.5" style="241" bestFit="1" customWidth="1"/>
    <col min="34" max="39" width="6.625" style="241" customWidth="1"/>
    <col min="40" max="42" width="7.625" style="241" customWidth="1"/>
    <col min="43" max="43" width="10" style="241" bestFit="1" customWidth="1"/>
    <col min="44" max="44" width="6.625" style="241" customWidth="1"/>
    <col min="45" max="16384" width="8.875" style="241"/>
  </cols>
  <sheetData>
    <row r="1" spans="1:44" ht="15" customHeight="1">
      <c r="A1" s="1084" t="s">
        <v>392</v>
      </c>
      <c r="B1" s="1084"/>
      <c r="C1" s="239" t="s">
        <v>94</v>
      </c>
      <c r="D1" s="565"/>
      <c r="E1" s="566" t="s">
        <v>95</v>
      </c>
      <c r="F1" s="240"/>
      <c r="H1" s="566" t="s">
        <v>96</v>
      </c>
      <c r="I1" s="1059"/>
      <c r="J1" s="1060"/>
      <c r="K1" s="565"/>
      <c r="L1" s="242"/>
      <c r="M1" s="242"/>
      <c r="N1" s="243"/>
      <c r="O1" s="565"/>
      <c r="P1" s="565"/>
      <c r="Q1" s="565"/>
      <c r="R1" s="565"/>
      <c r="Z1" s="156"/>
      <c r="AR1" s="156" t="s">
        <v>254</v>
      </c>
    </row>
    <row r="2" spans="1:44" ht="12.95" customHeight="1" thickBot="1">
      <c r="A2" s="244" t="s">
        <v>97</v>
      </c>
      <c r="L2" s="157"/>
      <c r="M2" s="157" t="s">
        <v>244</v>
      </c>
      <c r="W2" s="157"/>
    </row>
    <row r="3" spans="1:44" ht="12.95" customHeight="1" thickBot="1">
      <c r="A3" s="245"/>
      <c r="B3" s="1061" t="s">
        <v>98</v>
      </c>
      <c r="C3" s="1014"/>
      <c r="D3" s="1014"/>
      <c r="E3" s="1014"/>
      <c r="F3" s="1014"/>
      <c r="G3" s="1014"/>
      <c r="H3" s="1014"/>
      <c r="I3" s="1014"/>
      <c r="J3" s="1014"/>
      <c r="K3" s="1014"/>
      <c r="L3" s="1015"/>
      <c r="M3" s="1062" t="s">
        <v>90</v>
      </c>
      <c r="N3" s="1063"/>
      <c r="O3" s="1063"/>
      <c r="P3" s="1063"/>
      <c r="Q3" s="1063"/>
      <c r="R3" s="1063"/>
      <c r="S3" s="1063"/>
      <c r="T3" s="1063"/>
      <c r="U3" s="1063"/>
      <c r="V3" s="1063"/>
      <c r="W3" s="1063"/>
      <c r="X3" s="1063"/>
      <c r="Y3" s="1063"/>
      <c r="Z3" s="1063"/>
      <c r="AA3" s="1063"/>
      <c r="AB3" s="1064"/>
      <c r="AC3" s="1062" t="s">
        <v>255</v>
      </c>
      <c r="AD3" s="1063"/>
      <c r="AE3" s="1063"/>
      <c r="AF3" s="1063"/>
      <c r="AG3" s="1063"/>
      <c r="AH3" s="1063"/>
      <c r="AI3" s="1063"/>
      <c r="AJ3" s="1064"/>
      <c r="AK3" s="1061" t="s">
        <v>99</v>
      </c>
      <c r="AL3" s="1014"/>
      <c r="AM3" s="1014"/>
      <c r="AN3" s="1014"/>
      <c r="AO3" s="1014"/>
      <c r="AP3" s="1014"/>
      <c r="AQ3" s="1014"/>
      <c r="AR3" s="1065"/>
    </row>
    <row r="4" spans="1:44" ht="12.95" customHeight="1">
      <c r="A4" s="246"/>
      <c r="B4" s="1069" t="s">
        <v>256</v>
      </c>
      <c r="C4" s="864"/>
      <c r="D4" s="864" t="s">
        <v>100</v>
      </c>
      <c r="E4" s="247" t="s">
        <v>257</v>
      </c>
      <c r="F4" s="248"/>
      <c r="G4" s="1070" t="s">
        <v>243</v>
      </c>
      <c r="H4" s="1071"/>
      <c r="I4" s="1071"/>
      <c r="J4" s="1071"/>
      <c r="K4" s="1071"/>
      <c r="L4" s="1072"/>
      <c r="M4" s="1070" t="s">
        <v>242</v>
      </c>
      <c r="N4" s="1071"/>
      <c r="O4" s="1071"/>
      <c r="P4" s="1071"/>
      <c r="Q4" s="1071"/>
      <c r="R4" s="1071"/>
      <c r="S4" s="1071"/>
      <c r="T4" s="1072"/>
      <c r="U4" s="1070" t="s">
        <v>241</v>
      </c>
      <c r="V4" s="1071"/>
      <c r="W4" s="1071"/>
      <c r="X4" s="1071"/>
      <c r="Y4" s="1071"/>
      <c r="Z4" s="1071"/>
      <c r="AA4" s="1071"/>
      <c r="AB4" s="1072"/>
      <c r="AC4" s="1070" t="s">
        <v>240</v>
      </c>
      <c r="AD4" s="1071"/>
      <c r="AE4" s="1071"/>
      <c r="AF4" s="1071"/>
      <c r="AG4" s="1071"/>
      <c r="AH4" s="1071"/>
      <c r="AI4" s="1071"/>
      <c r="AJ4" s="1072"/>
      <c r="AK4" s="876"/>
      <c r="AL4" s="1017"/>
      <c r="AM4" s="1017"/>
      <c r="AN4" s="1017"/>
      <c r="AO4" s="1017"/>
      <c r="AP4" s="1017"/>
      <c r="AQ4" s="1017"/>
      <c r="AR4" s="1066"/>
    </row>
    <row r="5" spans="1:44" ht="12.95" customHeight="1">
      <c r="A5" s="246"/>
      <c r="B5" s="1069"/>
      <c r="C5" s="864"/>
      <c r="D5" s="864"/>
      <c r="E5" s="1073" t="s">
        <v>332</v>
      </c>
      <c r="F5" s="1075" t="s">
        <v>333</v>
      </c>
      <c r="G5" s="1077" t="s">
        <v>239</v>
      </c>
      <c r="H5" s="1078"/>
      <c r="I5" s="1080" t="s">
        <v>332</v>
      </c>
      <c r="J5" s="1081"/>
      <c r="K5" s="1082" t="s">
        <v>333</v>
      </c>
      <c r="L5" s="1083"/>
      <c r="M5" s="1051" t="s">
        <v>258</v>
      </c>
      <c r="N5" s="1052"/>
      <c r="O5" s="1055" t="s">
        <v>237</v>
      </c>
      <c r="P5" s="1056"/>
      <c r="Q5" s="1043" t="s">
        <v>332</v>
      </c>
      <c r="R5" s="1044"/>
      <c r="S5" s="1045" t="s">
        <v>333</v>
      </c>
      <c r="T5" s="1046"/>
      <c r="U5" s="1051" t="s">
        <v>259</v>
      </c>
      <c r="V5" s="1052"/>
      <c r="W5" s="1055" t="s">
        <v>237</v>
      </c>
      <c r="X5" s="1056"/>
      <c r="Y5" s="1043" t="s">
        <v>332</v>
      </c>
      <c r="Z5" s="1044"/>
      <c r="AA5" s="1045" t="s">
        <v>333</v>
      </c>
      <c r="AB5" s="1046"/>
      <c r="AC5" s="1051" t="s">
        <v>238</v>
      </c>
      <c r="AD5" s="1052"/>
      <c r="AE5" s="1055" t="s">
        <v>237</v>
      </c>
      <c r="AF5" s="1056"/>
      <c r="AG5" s="1043" t="s">
        <v>332</v>
      </c>
      <c r="AH5" s="1044"/>
      <c r="AI5" s="1045" t="s">
        <v>333</v>
      </c>
      <c r="AJ5" s="1046"/>
      <c r="AK5" s="876"/>
      <c r="AL5" s="1017"/>
      <c r="AM5" s="1017"/>
      <c r="AN5" s="1017"/>
      <c r="AO5" s="1017"/>
      <c r="AP5" s="1017"/>
      <c r="AQ5" s="1017"/>
      <c r="AR5" s="1066"/>
    </row>
    <row r="6" spans="1:44" ht="13.15" customHeight="1">
      <c r="A6" s="246"/>
      <c r="B6" s="1069"/>
      <c r="C6" s="864"/>
      <c r="D6" s="864"/>
      <c r="E6" s="1074"/>
      <c r="F6" s="1076"/>
      <c r="G6" s="1053"/>
      <c r="H6" s="1079"/>
      <c r="I6" s="1047" t="s">
        <v>236</v>
      </c>
      <c r="J6" s="1047"/>
      <c r="K6" s="1048" t="s">
        <v>236</v>
      </c>
      <c r="L6" s="1049"/>
      <c r="M6" s="1053"/>
      <c r="N6" s="1054"/>
      <c r="O6" s="1057"/>
      <c r="P6" s="1058"/>
      <c r="Q6" s="1050" t="s">
        <v>236</v>
      </c>
      <c r="R6" s="1047"/>
      <c r="S6" s="1048" t="s">
        <v>236</v>
      </c>
      <c r="T6" s="1049"/>
      <c r="U6" s="1053"/>
      <c r="V6" s="1054"/>
      <c r="W6" s="1057"/>
      <c r="X6" s="1058"/>
      <c r="Y6" s="1050" t="s">
        <v>236</v>
      </c>
      <c r="Z6" s="1047"/>
      <c r="AA6" s="1048" t="s">
        <v>236</v>
      </c>
      <c r="AB6" s="1049"/>
      <c r="AC6" s="1053"/>
      <c r="AD6" s="1054"/>
      <c r="AE6" s="1057"/>
      <c r="AF6" s="1058"/>
      <c r="AG6" s="1050" t="s">
        <v>236</v>
      </c>
      <c r="AH6" s="1047"/>
      <c r="AI6" s="1048" t="s">
        <v>236</v>
      </c>
      <c r="AJ6" s="1049"/>
      <c r="AK6" s="876"/>
      <c r="AL6" s="1017"/>
      <c r="AM6" s="1017"/>
      <c r="AN6" s="1017"/>
      <c r="AO6" s="1017"/>
      <c r="AP6" s="1017"/>
      <c r="AQ6" s="1017"/>
      <c r="AR6" s="1066"/>
    </row>
    <row r="7" spans="1:44" ht="12.95" customHeight="1" thickBot="1">
      <c r="A7" s="249"/>
      <c r="B7" s="250" t="s">
        <v>101</v>
      </c>
      <c r="C7" s="251" t="s">
        <v>102</v>
      </c>
      <c r="D7" s="251" t="s">
        <v>103</v>
      </c>
      <c r="E7" s="252" t="s">
        <v>334</v>
      </c>
      <c r="F7" s="253" t="s">
        <v>335</v>
      </c>
      <c r="G7" s="250" t="s">
        <v>101</v>
      </c>
      <c r="H7" s="254" t="s">
        <v>102</v>
      </c>
      <c r="I7" s="255" t="s">
        <v>101</v>
      </c>
      <c r="J7" s="256" t="s">
        <v>102</v>
      </c>
      <c r="K7" s="257" t="s">
        <v>101</v>
      </c>
      <c r="L7" s="258" t="s">
        <v>102</v>
      </c>
      <c r="M7" s="259" t="s">
        <v>101</v>
      </c>
      <c r="N7" s="260" t="s">
        <v>102</v>
      </c>
      <c r="O7" s="260" t="s">
        <v>101</v>
      </c>
      <c r="P7" s="261" t="s">
        <v>102</v>
      </c>
      <c r="Q7" s="262" t="s">
        <v>101</v>
      </c>
      <c r="R7" s="256" t="s">
        <v>102</v>
      </c>
      <c r="S7" s="257" t="s">
        <v>101</v>
      </c>
      <c r="T7" s="258" t="s">
        <v>102</v>
      </c>
      <c r="U7" s="259" t="s">
        <v>101</v>
      </c>
      <c r="V7" s="260" t="s">
        <v>102</v>
      </c>
      <c r="W7" s="260" t="s">
        <v>101</v>
      </c>
      <c r="X7" s="263" t="s">
        <v>102</v>
      </c>
      <c r="Y7" s="262" t="s">
        <v>101</v>
      </c>
      <c r="Z7" s="256" t="s">
        <v>102</v>
      </c>
      <c r="AA7" s="257" t="s">
        <v>101</v>
      </c>
      <c r="AB7" s="264" t="s">
        <v>102</v>
      </c>
      <c r="AC7" s="259" t="s">
        <v>101</v>
      </c>
      <c r="AD7" s="260" t="s">
        <v>102</v>
      </c>
      <c r="AE7" s="260" t="s">
        <v>101</v>
      </c>
      <c r="AF7" s="261" t="s">
        <v>102</v>
      </c>
      <c r="AG7" s="262" t="s">
        <v>101</v>
      </c>
      <c r="AH7" s="256" t="s">
        <v>102</v>
      </c>
      <c r="AI7" s="257" t="s">
        <v>101</v>
      </c>
      <c r="AJ7" s="258" t="s">
        <v>102</v>
      </c>
      <c r="AK7" s="1067"/>
      <c r="AL7" s="1019"/>
      <c r="AM7" s="1019"/>
      <c r="AN7" s="1019"/>
      <c r="AO7" s="1019"/>
      <c r="AP7" s="1019"/>
      <c r="AQ7" s="1019"/>
      <c r="AR7" s="1068"/>
    </row>
    <row r="8" spans="1:44" ht="12.95" customHeight="1" thickTop="1">
      <c r="A8" s="265" t="s">
        <v>104</v>
      </c>
      <c r="B8" s="266"/>
      <c r="C8" s="267"/>
      <c r="D8" s="267"/>
      <c r="E8" s="266"/>
      <c r="F8" s="268"/>
      <c r="G8" s="266"/>
      <c r="H8" s="268"/>
      <c r="I8" s="269"/>
      <c r="J8" s="269"/>
      <c r="K8" s="269"/>
      <c r="L8" s="270"/>
      <c r="M8" s="266"/>
      <c r="N8" s="267"/>
      <c r="O8" s="267"/>
      <c r="P8" s="267"/>
      <c r="Q8" s="271"/>
      <c r="R8" s="269"/>
      <c r="S8" s="269"/>
      <c r="T8" s="270"/>
      <c r="U8" s="266"/>
      <c r="V8" s="267"/>
      <c r="W8" s="267"/>
      <c r="X8" s="267"/>
      <c r="Y8" s="271"/>
      <c r="Z8" s="269"/>
      <c r="AA8" s="269"/>
      <c r="AB8" s="270"/>
      <c r="AC8" s="266"/>
      <c r="AD8" s="267"/>
      <c r="AE8" s="267"/>
      <c r="AF8" s="267"/>
      <c r="AG8" s="271"/>
      <c r="AH8" s="269"/>
      <c r="AI8" s="269"/>
      <c r="AJ8" s="270"/>
      <c r="AK8" s="272"/>
      <c r="AL8" s="273"/>
      <c r="AM8" s="273"/>
      <c r="AN8" s="273"/>
      <c r="AO8" s="273"/>
      <c r="AP8" s="273"/>
      <c r="AQ8" s="273"/>
      <c r="AR8" s="274"/>
    </row>
    <row r="9" spans="1:44" ht="12.95" customHeight="1">
      <c r="A9" s="275"/>
      <c r="B9" s="276"/>
      <c r="C9" s="277"/>
      <c r="D9" s="278"/>
      <c r="E9" s="279"/>
      <c r="F9" s="280">
        <f t="shared" ref="F9:F18" si="0">IF(D9&lt;1,0,100-E9)</f>
        <v>0</v>
      </c>
      <c r="G9" s="281">
        <f t="shared" ref="G9:G18" si="1">+B9*D9</f>
        <v>0</v>
      </c>
      <c r="H9" s="282">
        <f t="shared" ref="H9:H18" si="2">+C9*D9</f>
        <v>0</v>
      </c>
      <c r="I9" s="283">
        <f t="shared" ref="I9:J18" si="3">+G9*$E9/100</f>
        <v>0</v>
      </c>
      <c r="J9" s="283">
        <f t="shared" si="3"/>
        <v>0</v>
      </c>
      <c r="K9" s="284">
        <f t="shared" ref="K9:L18" si="4">+G9*$F9/100</f>
        <v>0</v>
      </c>
      <c r="L9" s="285">
        <f t="shared" si="4"/>
        <v>0</v>
      </c>
      <c r="M9" s="286"/>
      <c r="N9" s="287"/>
      <c r="O9" s="288">
        <f t="shared" ref="O9:P18" si="5">+M9*$D9</f>
        <v>0</v>
      </c>
      <c r="P9" s="289">
        <f t="shared" si="5"/>
        <v>0</v>
      </c>
      <c r="Q9" s="290">
        <f t="shared" ref="Q9:R18" si="6">+O9*$E9/100</f>
        <v>0</v>
      </c>
      <c r="R9" s="290">
        <f t="shared" si="6"/>
        <v>0</v>
      </c>
      <c r="S9" s="291">
        <f t="shared" ref="S9:T18" si="7">+O9*$F9/100</f>
        <v>0</v>
      </c>
      <c r="T9" s="292">
        <f t="shared" si="7"/>
        <v>0</v>
      </c>
      <c r="U9" s="293"/>
      <c r="V9" s="294"/>
      <c r="W9" s="295">
        <f t="shared" ref="W9:X18" si="8">+U9*$D9</f>
        <v>0</v>
      </c>
      <c r="X9" s="296">
        <f t="shared" si="8"/>
        <v>0</v>
      </c>
      <c r="Y9" s="297">
        <f t="shared" ref="Y9:Z18" si="9">+W9*$E9/100</f>
        <v>0</v>
      </c>
      <c r="Z9" s="297">
        <f t="shared" si="9"/>
        <v>0</v>
      </c>
      <c r="AA9" s="298">
        <f t="shared" ref="AA9:AB18" si="10">+W9*$F9/100</f>
        <v>0</v>
      </c>
      <c r="AB9" s="299">
        <f t="shared" si="10"/>
        <v>0</v>
      </c>
      <c r="AC9" s="276"/>
      <c r="AD9" s="277"/>
      <c r="AE9" s="300">
        <f t="shared" ref="AE9:AF18" si="11">+AC9*$D9</f>
        <v>0</v>
      </c>
      <c r="AF9" s="282">
        <f t="shared" si="11"/>
        <v>0</v>
      </c>
      <c r="AG9" s="283">
        <f t="shared" ref="AG9:AH18" si="12">+AE9*$E9/100</f>
        <v>0</v>
      </c>
      <c r="AH9" s="283">
        <f t="shared" si="12"/>
        <v>0</v>
      </c>
      <c r="AI9" s="284">
        <f t="shared" ref="AI9:AJ18" si="13">+AE9*$F9/100</f>
        <v>0</v>
      </c>
      <c r="AJ9" s="285">
        <f t="shared" si="13"/>
        <v>0</v>
      </c>
      <c r="AK9" s="301"/>
      <c r="AL9" s="302"/>
      <c r="AM9" s="302"/>
      <c r="AN9" s="302"/>
      <c r="AO9" s="302"/>
      <c r="AP9" s="302"/>
      <c r="AQ9" s="302"/>
      <c r="AR9" s="303"/>
    </row>
    <row r="10" spans="1:44" ht="12.95" customHeight="1">
      <c r="A10" s="275"/>
      <c r="B10" s="276"/>
      <c r="C10" s="277"/>
      <c r="D10" s="278"/>
      <c r="E10" s="279"/>
      <c r="F10" s="280">
        <f t="shared" si="0"/>
        <v>0</v>
      </c>
      <c r="G10" s="281">
        <f t="shared" si="1"/>
        <v>0</v>
      </c>
      <c r="H10" s="282">
        <f t="shared" si="2"/>
        <v>0</v>
      </c>
      <c r="I10" s="283">
        <f t="shared" si="3"/>
        <v>0</v>
      </c>
      <c r="J10" s="283">
        <f t="shared" si="3"/>
        <v>0</v>
      </c>
      <c r="K10" s="284">
        <f t="shared" si="4"/>
        <v>0</v>
      </c>
      <c r="L10" s="285">
        <f t="shared" si="4"/>
        <v>0</v>
      </c>
      <c r="M10" s="286"/>
      <c r="N10" s="287"/>
      <c r="O10" s="288">
        <f t="shared" si="5"/>
        <v>0</v>
      </c>
      <c r="P10" s="289">
        <f t="shared" si="5"/>
        <v>0</v>
      </c>
      <c r="Q10" s="290">
        <f t="shared" si="6"/>
        <v>0</v>
      </c>
      <c r="R10" s="290">
        <f t="shared" si="6"/>
        <v>0</v>
      </c>
      <c r="S10" s="291">
        <f t="shared" si="7"/>
        <v>0</v>
      </c>
      <c r="T10" s="292">
        <f t="shared" si="7"/>
        <v>0</v>
      </c>
      <c r="U10" s="293"/>
      <c r="V10" s="294"/>
      <c r="W10" s="295">
        <f t="shared" si="8"/>
        <v>0</v>
      </c>
      <c r="X10" s="296">
        <f t="shared" si="8"/>
        <v>0</v>
      </c>
      <c r="Y10" s="297">
        <f t="shared" si="9"/>
        <v>0</v>
      </c>
      <c r="Z10" s="297">
        <f t="shared" si="9"/>
        <v>0</v>
      </c>
      <c r="AA10" s="298">
        <f t="shared" si="10"/>
        <v>0</v>
      </c>
      <c r="AB10" s="299">
        <f t="shared" si="10"/>
        <v>0</v>
      </c>
      <c r="AC10" s="276"/>
      <c r="AD10" s="277"/>
      <c r="AE10" s="300">
        <f t="shared" si="11"/>
        <v>0</v>
      </c>
      <c r="AF10" s="282">
        <f t="shared" si="11"/>
        <v>0</v>
      </c>
      <c r="AG10" s="283">
        <f t="shared" si="12"/>
        <v>0</v>
      </c>
      <c r="AH10" s="283">
        <f t="shared" si="12"/>
        <v>0</v>
      </c>
      <c r="AI10" s="284">
        <f t="shared" si="13"/>
        <v>0</v>
      </c>
      <c r="AJ10" s="285">
        <f t="shared" si="13"/>
        <v>0</v>
      </c>
      <c r="AK10" s="301"/>
      <c r="AL10" s="302"/>
      <c r="AM10" s="302"/>
      <c r="AN10" s="302"/>
      <c r="AO10" s="302"/>
      <c r="AP10" s="302"/>
      <c r="AQ10" s="302"/>
      <c r="AR10" s="303"/>
    </row>
    <row r="11" spans="1:44" ht="12.95" customHeight="1">
      <c r="A11" s="275"/>
      <c r="B11" s="276"/>
      <c r="C11" s="277"/>
      <c r="D11" s="278"/>
      <c r="E11" s="279"/>
      <c r="F11" s="280">
        <f t="shared" si="0"/>
        <v>0</v>
      </c>
      <c r="G11" s="281">
        <f t="shared" si="1"/>
        <v>0</v>
      </c>
      <c r="H11" s="282">
        <f t="shared" si="2"/>
        <v>0</v>
      </c>
      <c r="I11" s="283">
        <f t="shared" si="3"/>
        <v>0</v>
      </c>
      <c r="J11" s="283">
        <f t="shared" si="3"/>
        <v>0</v>
      </c>
      <c r="K11" s="284">
        <f t="shared" si="4"/>
        <v>0</v>
      </c>
      <c r="L11" s="285">
        <f t="shared" si="4"/>
        <v>0</v>
      </c>
      <c r="M11" s="286"/>
      <c r="N11" s="287"/>
      <c r="O11" s="288">
        <f t="shared" si="5"/>
        <v>0</v>
      </c>
      <c r="P11" s="289">
        <f t="shared" si="5"/>
        <v>0</v>
      </c>
      <c r="Q11" s="290">
        <f t="shared" si="6"/>
        <v>0</v>
      </c>
      <c r="R11" s="290">
        <f t="shared" si="6"/>
        <v>0</v>
      </c>
      <c r="S11" s="291">
        <f t="shared" si="7"/>
        <v>0</v>
      </c>
      <c r="T11" s="292">
        <f t="shared" si="7"/>
        <v>0</v>
      </c>
      <c r="U11" s="293"/>
      <c r="V11" s="294"/>
      <c r="W11" s="295">
        <f t="shared" si="8"/>
        <v>0</v>
      </c>
      <c r="X11" s="296">
        <f t="shared" si="8"/>
        <v>0</v>
      </c>
      <c r="Y11" s="297">
        <f t="shared" si="9"/>
        <v>0</v>
      </c>
      <c r="Z11" s="297">
        <f t="shared" si="9"/>
        <v>0</v>
      </c>
      <c r="AA11" s="298">
        <f t="shared" si="10"/>
        <v>0</v>
      </c>
      <c r="AB11" s="299">
        <f t="shared" si="10"/>
        <v>0</v>
      </c>
      <c r="AC11" s="276"/>
      <c r="AD11" s="277"/>
      <c r="AE11" s="300">
        <f t="shared" si="11"/>
        <v>0</v>
      </c>
      <c r="AF11" s="282">
        <f t="shared" si="11"/>
        <v>0</v>
      </c>
      <c r="AG11" s="283">
        <f t="shared" si="12"/>
        <v>0</v>
      </c>
      <c r="AH11" s="283">
        <f t="shared" si="12"/>
        <v>0</v>
      </c>
      <c r="AI11" s="284">
        <f t="shared" si="13"/>
        <v>0</v>
      </c>
      <c r="AJ11" s="285">
        <f t="shared" si="13"/>
        <v>0</v>
      </c>
      <c r="AK11" s="301"/>
      <c r="AL11" s="302"/>
      <c r="AM11" s="302"/>
      <c r="AN11" s="302"/>
      <c r="AO11" s="302"/>
      <c r="AP11" s="302"/>
      <c r="AQ11" s="302"/>
      <c r="AR11" s="303"/>
    </row>
    <row r="12" spans="1:44" ht="12.95" customHeight="1">
      <c r="A12" s="275"/>
      <c r="B12" s="276"/>
      <c r="C12" s="277"/>
      <c r="D12" s="278"/>
      <c r="E12" s="279"/>
      <c r="F12" s="280">
        <f t="shared" si="0"/>
        <v>0</v>
      </c>
      <c r="G12" s="281">
        <f t="shared" si="1"/>
        <v>0</v>
      </c>
      <c r="H12" s="282">
        <f t="shared" si="2"/>
        <v>0</v>
      </c>
      <c r="I12" s="283">
        <f t="shared" si="3"/>
        <v>0</v>
      </c>
      <c r="J12" s="283">
        <f t="shared" si="3"/>
        <v>0</v>
      </c>
      <c r="K12" s="284">
        <f t="shared" si="4"/>
        <v>0</v>
      </c>
      <c r="L12" s="285">
        <f t="shared" si="4"/>
        <v>0</v>
      </c>
      <c r="M12" s="286"/>
      <c r="N12" s="287"/>
      <c r="O12" s="288">
        <f t="shared" si="5"/>
        <v>0</v>
      </c>
      <c r="P12" s="289">
        <f t="shared" si="5"/>
        <v>0</v>
      </c>
      <c r="Q12" s="290">
        <f t="shared" si="6"/>
        <v>0</v>
      </c>
      <c r="R12" s="290">
        <f t="shared" si="6"/>
        <v>0</v>
      </c>
      <c r="S12" s="291">
        <f t="shared" si="7"/>
        <v>0</v>
      </c>
      <c r="T12" s="292">
        <f t="shared" si="7"/>
        <v>0</v>
      </c>
      <c r="U12" s="293"/>
      <c r="V12" s="294"/>
      <c r="W12" s="295">
        <f t="shared" si="8"/>
        <v>0</v>
      </c>
      <c r="X12" s="296">
        <f t="shared" si="8"/>
        <v>0</v>
      </c>
      <c r="Y12" s="297">
        <f t="shared" si="9"/>
        <v>0</v>
      </c>
      <c r="Z12" s="297">
        <f t="shared" si="9"/>
        <v>0</v>
      </c>
      <c r="AA12" s="298">
        <f t="shared" si="10"/>
        <v>0</v>
      </c>
      <c r="AB12" s="299">
        <f t="shared" si="10"/>
        <v>0</v>
      </c>
      <c r="AC12" s="276"/>
      <c r="AD12" s="277"/>
      <c r="AE12" s="300">
        <f t="shared" si="11"/>
        <v>0</v>
      </c>
      <c r="AF12" s="282">
        <f t="shared" si="11"/>
        <v>0</v>
      </c>
      <c r="AG12" s="283">
        <f t="shared" si="12"/>
        <v>0</v>
      </c>
      <c r="AH12" s="283">
        <f t="shared" si="12"/>
        <v>0</v>
      </c>
      <c r="AI12" s="284">
        <f t="shared" si="13"/>
        <v>0</v>
      </c>
      <c r="AJ12" s="285">
        <f t="shared" si="13"/>
        <v>0</v>
      </c>
      <c r="AK12" s="301"/>
      <c r="AL12" s="302"/>
      <c r="AM12" s="302"/>
      <c r="AN12" s="302"/>
      <c r="AO12" s="302"/>
      <c r="AP12" s="302"/>
      <c r="AQ12" s="302"/>
      <c r="AR12" s="303"/>
    </row>
    <row r="13" spans="1:44" ht="12.95" customHeight="1">
      <c r="A13" s="275"/>
      <c r="B13" s="276"/>
      <c r="C13" s="277"/>
      <c r="D13" s="278"/>
      <c r="E13" s="279"/>
      <c r="F13" s="280">
        <f t="shared" si="0"/>
        <v>0</v>
      </c>
      <c r="G13" s="281">
        <f t="shared" si="1"/>
        <v>0</v>
      </c>
      <c r="H13" s="282">
        <f t="shared" si="2"/>
        <v>0</v>
      </c>
      <c r="I13" s="283">
        <f t="shared" si="3"/>
        <v>0</v>
      </c>
      <c r="J13" s="283">
        <f t="shared" si="3"/>
        <v>0</v>
      </c>
      <c r="K13" s="284">
        <f t="shared" si="4"/>
        <v>0</v>
      </c>
      <c r="L13" s="285">
        <f t="shared" si="4"/>
        <v>0</v>
      </c>
      <c r="M13" s="286"/>
      <c r="N13" s="287"/>
      <c r="O13" s="288">
        <f t="shared" si="5"/>
        <v>0</v>
      </c>
      <c r="P13" s="289">
        <f t="shared" si="5"/>
        <v>0</v>
      </c>
      <c r="Q13" s="290">
        <f t="shared" si="6"/>
        <v>0</v>
      </c>
      <c r="R13" s="290">
        <f t="shared" si="6"/>
        <v>0</v>
      </c>
      <c r="S13" s="291">
        <f t="shared" si="7"/>
        <v>0</v>
      </c>
      <c r="T13" s="292">
        <f t="shared" si="7"/>
        <v>0</v>
      </c>
      <c r="U13" s="293"/>
      <c r="V13" s="294"/>
      <c r="W13" s="295">
        <f t="shared" si="8"/>
        <v>0</v>
      </c>
      <c r="X13" s="296">
        <f t="shared" si="8"/>
        <v>0</v>
      </c>
      <c r="Y13" s="297">
        <f t="shared" si="9"/>
        <v>0</v>
      </c>
      <c r="Z13" s="297">
        <f t="shared" si="9"/>
        <v>0</v>
      </c>
      <c r="AA13" s="298">
        <f t="shared" si="10"/>
        <v>0</v>
      </c>
      <c r="AB13" s="299">
        <f t="shared" si="10"/>
        <v>0</v>
      </c>
      <c r="AC13" s="276"/>
      <c r="AD13" s="277"/>
      <c r="AE13" s="300">
        <f t="shared" si="11"/>
        <v>0</v>
      </c>
      <c r="AF13" s="282">
        <f t="shared" si="11"/>
        <v>0</v>
      </c>
      <c r="AG13" s="283">
        <f t="shared" si="12"/>
        <v>0</v>
      </c>
      <c r="AH13" s="283">
        <f t="shared" si="12"/>
        <v>0</v>
      </c>
      <c r="AI13" s="284">
        <f t="shared" si="13"/>
        <v>0</v>
      </c>
      <c r="AJ13" s="285">
        <f t="shared" si="13"/>
        <v>0</v>
      </c>
      <c r="AK13" s="301"/>
      <c r="AL13" s="302"/>
      <c r="AM13" s="302"/>
      <c r="AN13" s="302"/>
      <c r="AO13" s="302"/>
      <c r="AP13" s="302"/>
      <c r="AQ13" s="302"/>
      <c r="AR13" s="303"/>
    </row>
    <row r="14" spans="1:44" ht="12.95" customHeight="1">
      <c r="A14" s="275"/>
      <c r="B14" s="276"/>
      <c r="C14" s="277"/>
      <c r="D14" s="278"/>
      <c r="E14" s="279"/>
      <c r="F14" s="280">
        <f t="shared" si="0"/>
        <v>0</v>
      </c>
      <c r="G14" s="281">
        <f t="shared" si="1"/>
        <v>0</v>
      </c>
      <c r="H14" s="282">
        <f t="shared" si="2"/>
        <v>0</v>
      </c>
      <c r="I14" s="283">
        <f t="shared" si="3"/>
        <v>0</v>
      </c>
      <c r="J14" s="283">
        <f t="shared" si="3"/>
        <v>0</v>
      </c>
      <c r="K14" s="284">
        <f t="shared" si="4"/>
        <v>0</v>
      </c>
      <c r="L14" s="285">
        <f t="shared" si="4"/>
        <v>0</v>
      </c>
      <c r="M14" s="286"/>
      <c r="N14" s="287"/>
      <c r="O14" s="288">
        <f t="shared" si="5"/>
        <v>0</v>
      </c>
      <c r="P14" s="289">
        <f t="shared" si="5"/>
        <v>0</v>
      </c>
      <c r="Q14" s="290">
        <f t="shared" si="6"/>
        <v>0</v>
      </c>
      <c r="R14" s="290">
        <f t="shared" si="6"/>
        <v>0</v>
      </c>
      <c r="S14" s="291">
        <f t="shared" si="7"/>
        <v>0</v>
      </c>
      <c r="T14" s="292">
        <f t="shared" si="7"/>
        <v>0</v>
      </c>
      <c r="U14" s="293"/>
      <c r="V14" s="294"/>
      <c r="W14" s="295">
        <f t="shared" si="8"/>
        <v>0</v>
      </c>
      <c r="X14" s="296">
        <f t="shared" si="8"/>
        <v>0</v>
      </c>
      <c r="Y14" s="297">
        <f t="shared" si="9"/>
        <v>0</v>
      </c>
      <c r="Z14" s="297">
        <f t="shared" si="9"/>
        <v>0</v>
      </c>
      <c r="AA14" s="298">
        <f t="shared" si="10"/>
        <v>0</v>
      </c>
      <c r="AB14" s="299">
        <f t="shared" si="10"/>
        <v>0</v>
      </c>
      <c r="AC14" s="276"/>
      <c r="AD14" s="277"/>
      <c r="AE14" s="300">
        <f t="shared" si="11"/>
        <v>0</v>
      </c>
      <c r="AF14" s="282">
        <f t="shared" si="11"/>
        <v>0</v>
      </c>
      <c r="AG14" s="283">
        <f t="shared" si="12"/>
        <v>0</v>
      </c>
      <c r="AH14" s="283">
        <f t="shared" si="12"/>
        <v>0</v>
      </c>
      <c r="AI14" s="284">
        <f t="shared" si="13"/>
        <v>0</v>
      </c>
      <c r="AJ14" s="285">
        <f t="shared" si="13"/>
        <v>0</v>
      </c>
      <c r="AK14" s="301"/>
      <c r="AL14" s="302"/>
      <c r="AM14" s="302"/>
      <c r="AN14" s="302"/>
      <c r="AO14" s="302"/>
      <c r="AP14" s="302"/>
      <c r="AQ14" s="302"/>
      <c r="AR14" s="303"/>
    </row>
    <row r="15" spans="1:44" ht="12.95" customHeight="1">
      <c r="A15" s="275"/>
      <c r="B15" s="276"/>
      <c r="C15" s="277"/>
      <c r="D15" s="278"/>
      <c r="E15" s="279"/>
      <c r="F15" s="280">
        <f t="shared" si="0"/>
        <v>0</v>
      </c>
      <c r="G15" s="281">
        <f t="shared" si="1"/>
        <v>0</v>
      </c>
      <c r="H15" s="282">
        <f t="shared" si="2"/>
        <v>0</v>
      </c>
      <c r="I15" s="283">
        <f t="shared" si="3"/>
        <v>0</v>
      </c>
      <c r="J15" s="283">
        <f t="shared" si="3"/>
        <v>0</v>
      </c>
      <c r="K15" s="284">
        <f t="shared" si="4"/>
        <v>0</v>
      </c>
      <c r="L15" s="285">
        <f t="shared" si="4"/>
        <v>0</v>
      </c>
      <c r="M15" s="286"/>
      <c r="N15" s="287"/>
      <c r="O15" s="288">
        <f t="shared" si="5"/>
        <v>0</v>
      </c>
      <c r="P15" s="289">
        <f t="shared" si="5"/>
        <v>0</v>
      </c>
      <c r="Q15" s="290">
        <f t="shared" si="6"/>
        <v>0</v>
      </c>
      <c r="R15" s="290">
        <f t="shared" si="6"/>
        <v>0</v>
      </c>
      <c r="S15" s="291">
        <f t="shared" si="7"/>
        <v>0</v>
      </c>
      <c r="T15" s="292">
        <f t="shared" si="7"/>
        <v>0</v>
      </c>
      <c r="U15" s="293"/>
      <c r="V15" s="294"/>
      <c r="W15" s="295">
        <f t="shared" si="8"/>
        <v>0</v>
      </c>
      <c r="X15" s="296">
        <f t="shared" si="8"/>
        <v>0</v>
      </c>
      <c r="Y15" s="297">
        <f t="shared" si="9"/>
        <v>0</v>
      </c>
      <c r="Z15" s="297">
        <f t="shared" si="9"/>
        <v>0</v>
      </c>
      <c r="AA15" s="298">
        <f t="shared" si="10"/>
        <v>0</v>
      </c>
      <c r="AB15" s="299">
        <f t="shared" si="10"/>
        <v>0</v>
      </c>
      <c r="AC15" s="276"/>
      <c r="AD15" s="277"/>
      <c r="AE15" s="300">
        <f t="shared" si="11"/>
        <v>0</v>
      </c>
      <c r="AF15" s="282">
        <f t="shared" si="11"/>
        <v>0</v>
      </c>
      <c r="AG15" s="283">
        <f t="shared" si="12"/>
        <v>0</v>
      </c>
      <c r="AH15" s="283">
        <f t="shared" si="12"/>
        <v>0</v>
      </c>
      <c r="AI15" s="284">
        <f t="shared" si="13"/>
        <v>0</v>
      </c>
      <c r="AJ15" s="285">
        <f t="shared" si="13"/>
        <v>0</v>
      </c>
      <c r="AK15" s="304"/>
      <c r="AL15" s="305"/>
      <c r="AM15" s="305"/>
      <c r="AN15" s="305"/>
      <c r="AO15" s="305"/>
      <c r="AP15" s="305"/>
      <c r="AQ15" s="305"/>
      <c r="AR15" s="306"/>
    </row>
    <row r="16" spans="1:44" ht="12.95" customHeight="1">
      <c r="A16" s="275"/>
      <c r="B16" s="276"/>
      <c r="C16" s="277"/>
      <c r="D16" s="278"/>
      <c r="E16" s="279"/>
      <c r="F16" s="280">
        <f t="shared" si="0"/>
        <v>0</v>
      </c>
      <c r="G16" s="281">
        <f t="shared" si="1"/>
        <v>0</v>
      </c>
      <c r="H16" s="282">
        <f t="shared" si="2"/>
        <v>0</v>
      </c>
      <c r="I16" s="283">
        <f t="shared" si="3"/>
        <v>0</v>
      </c>
      <c r="J16" s="283">
        <f t="shared" si="3"/>
        <v>0</v>
      </c>
      <c r="K16" s="284">
        <f t="shared" si="4"/>
        <v>0</v>
      </c>
      <c r="L16" s="285">
        <f t="shared" si="4"/>
        <v>0</v>
      </c>
      <c r="M16" s="286"/>
      <c r="N16" s="287"/>
      <c r="O16" s="288">
        <f t="shared" si="5"/>
        <v>0</v>
      </c>
      <c r="P16" s="289">
        <f t="shared" si="5"/>
        <v>0</v>
      </c>
      <c r="Q16" s="290">
        <f t="shared" si="6"/>
        <v>0</v>
      </c>
      <c r="R16" s="290">
        <f t="shared" si="6"/>
        <v>0</v>
      </c>
      <c r="S16" s="291">
        <f t="shared" si="7"/>
        <v>0</v>
      </c>
      <c r="T16" s="292">
        <f t="shared" si="7"/>
        <v>0</v>
      </c>
      <c r="U16" s="293"/>
      <c r="V16" s="294"/>
      <c r="W16" s="295">
        <f t="shared" si="8"/>
        <v>0</v>
      </c>
      <c r="X16" s="296">
        <f t="shared" si="8"/>
        <v>0</v>
      </c>
      <c r="Y16" s="297">
        <f t="shared" si="9"/>
        <v>0</v>
      </c>
      <c r="Z16" s="297">
        <f t="shared" si="9"/>
        <v>0</v>
      </c>
      <c r="AA16" s="298">
        <f t="shared" si="10"/>
        <v>0</v>
      </c>
      <c r="AB16" s="299">
        <f t="shared" si="10"/>
        <v>0</v>
      </c>
      <c r="AC16" s="276"/>
      <c r="AD16" s="277"/>
      <c r="AE16" s="300">
        <f t="shared" si="11"/>
        <v>0</v>
      </c>
      <c r="AF16" s="282">
        <f t="shared" si="11"/>
        <v>0</v>
      </c>
      <c r="AG16" s="283">
        <f t="shared" si="12"/>
        <v>0</v>
      </c>
      <c r="AH16" s="283">
        <f t="shared" si="12"/>
        <v>0</v>
      </c>
      <c r="AI16" s="284">
        <f t="shared" si="13"/>
        <v>0</v>
      </c>
      <c r="AJ16" s="285">
        <f t="shared" si="13"/>
        <v>0</v>
      </c>
      <c r="AK16" s="301"/>
      <c r="AL16" s="302"/>
      <c r="AM16" s="302"/>
      <c r="AN16" s="302"/>
      <c r="AO16" s="302"/>
      <c r="AP16" s="302"/>
      <c r="AQ16" s="302"/>
      <c r="AR16" s="303"/>
    </row>
    <row r="17" spans="1:44" ht="12.95" customHeight="1">
      <c r="A17" s="275"/>
      <c r="B17" s="276"/>
      <c r="C17" s="277"/>
      <c r="D17" s="278"/>
      <c r="E17" s="279"/>
      <c r="F17" s="280">
        <f t="shared" si="0"/>
        <v>0</v>
      </c>
      <c r="G17" s="281">
        <f t="shared" si="1"/>
        <v>0</v>
      </c>
      <c r="H17" s="282">
        <f t="shared" si="2"/>
        <v>0</v>
      </c>
      <c r="I17" s="283">
        <f t="shared" si="3"/>
        <v>0</v>
      </c>
      <c r="J17" s="283">
        <f t="shared" si="3"/>
        <v>0</v>
      </c>
      <c r="K17" s="284">
        <f t="shared" si="4"/>
        <v>0</v>
      </c>
      <c r="L17" s="285">
        <f t="shared" si="4"/>
        <v>0</v>
      </c>
      <c r="M17" s="286"/>
      <c r="N17" s="287"/>
      <c r="O17" s="288">
        <f t="shared" si="5"/>
        <v>0</v>
      </c>
      <c r="P17" s="289">
        <f t="shared" si="5"/>
        <v>0</v>
      </c>
      <c r="Q17" s="290">
        <f t="shared" si="6"/>
        <v>0</v>
      </c>
      <c r="R17" s="290">
        <f t="shared" si="6"/>
        <v>0</v>
      </c>
      <c r="S17" s="291">
        <f t="shared" si="7"/>
        <v>0</v>
      </c>
      <c r="T17" s="292">
        <f t="shared" si="7"/>
        <v>0</v>
      </c>
      <c r="U17" s="293"/>
      <c r="V17" s="294"/>
      <c r="W17" s="295">
        <f t="shared" si="8"/>
        <v>0</v>
      </c>
      <c r="X17" s="296">
        <f t="shared" si="8"/>
        <v>0</v>
      </c>
      <c r="Y17" s="297">
        <f t="shared" si="9"/>
        <v>0</v>
      </c>
      <c r="Z17" s="297">
        <f t="shared" si="9"/>
        <v>0</v>
      </c>
      <c r="AA17" s="298">
        <f t="shared" si="10"/>
        <v>0</v>
      </c>
      <c r="AB17" s="299">
        <f t="shared" si="10"/>
        <v>0</v>
      </c>
      <c r="AC17" s="276"/>
      <c r="AD17" s="277"/>
      <c r="AE17" s="300">
        <f t="shared" si="11"/>
        <v>0</v>
      </c>
      <c r="AF17" s="282">
        <f t="shared" si="11"/>
        <v>0</v>
      </c>
      <c r="AG17" s="283">
        <f t="shared" si="12"/>
        <v>0</v>
      </c>
      <c r="AH17" s="283">
        <f t="shared" si="12"/>
        <v>0</v>
      </c>
      <c r="AI17" s="284">
        <f t="shared" si="13"/>
        <v>0</v>
      </c>
      <c r="AJ17" s="285">
        <f t="shared" si="13"/>
        <v>0</v>
      </c>
      <c r="AK17" s="301"/>
      <c r="AL17" s="302"/>
      <c r="AM17" s="302"/>
      <c r="AN17" s="302"/>
      <c r="AO17" s="302"/>
      <c r="AP17" s="302"/>
      <c r="AQ17" s="302"/>
      <c r="AR17" s="303"/>
    </row>
    <row r="18" spans="1:44" ht="12.95" customHeight="1">
      <c r="A18" s="275"/>
      <c r="B18" s="276"/>
      <c r="C18" s="277"/>
      <c r="D18" s="278"/>
      <c r="E18" s="279"/>
      <c r="F18" s="280">
        <f t="shared" si="0"/>
        <v>0</v>
      </c>
      <c r="G18" s="281">
        <f t="shared" si="1"/>
        <v>0</v>
      </c>
      <c r="H18" s="282">
        <f t="shared" si="2"/>
        <v>0</v>
      </c>
      <c r="I18" s="283">
        <f t="shared" si="3"/>
        <v>0</v>
      </c>
      <c r="J18" s="283">
        <f t="shared" si="3"/>
        <v>0</v>
      </c>
      <c r="K18" s="284">
        <f t="shared" si="4"/>
        <v>0</v>
      </c>
      <c r="L18" s="285">
        <f t="shared" si="4"/>
        <v>0</v>
      </c>
      <c r="M18" s="286"/>
      <c r="N18" s="287"/>
      <c r="O18" s="288">
        <f t="shared" si="5"/>
        <v>0</v>
      </c>
      <c r="P18" s="289">
        <f t="shared" si="5"/>
        <v>0</v>
      </c>
      <c r="Q18" s="290">
        <f t="shared" si="6"/>
        <v>0</v>
      </c>
      <c r="R18" s="290">
        <f t="shared" si="6"/>
        <v>0</v>
      </c>
      <c r="S18" s="291">
        <f t="shared" si="7"/>
        <v>0</v>
      </c>
      <c r="T18" s="292">
        <f t="shared" si="7"/>
        <v>0</v>
      </c>
      <c r="U18" s="293"/>
      <c r="V18" s="294"/>
      <c r="W18" s="295">
        <f t="shared" si="8"/>
        <v>0</v>
      </c>
      <c r="X18" s="296">
        <f t="shared" si="8"/>
        <v>0</v>
      </c>
      <c r="Y18" s="297">
        <f t="shared" si="9"/>
        <v>0</v>
      </c>
      <c r="Z18" s="297">
        <f t="shared" si="9"/>
        <v>0</v>
      </c>
      <c r="AA18" s="298">
        <f t="shared" si="10"/>
        <v>0</v>
      </c>
      <c r="AB18" s="299">
        <f t="shared" si="10"/>
        <v>0</v>
      </c>
      <c r="AC18" s="276"/>
      <c r="AD18" s="277"/>
      <c r="AE18" s="300">
        <f t="shared" si="11"/>
        <v>0</v>
      </c>
      <c r="AF18" s="282">
        <f t="shared" si="11"/>
        <v>0</v>
      </c>
      <c r="AG18" s="283">
        <f t="shared" si="12"/>
        <v>0</v>
      </c>
      <c r="AH18" s="283">
        <f t="shared" si="12"/>
        <v>0</v>
      </c>
      <c r="AI18" s="284">
        <f t="shared" si="13"/>
        <v>0</v>
      </c>
      <c r="AJ18" s="285">
        <f t="shared" si="13"/>
        <v>0</v>
      </c>
      <c r="AK18" s="304"/>
      <c r="AL18" s="305"/>
      <c r="AM18" s="305"/>
      <c r="AN18" s="305"/>
      <c r="AO18" s="305"/>
      <c r="AP18" s="305"/>
      <c r="AQ18" s="305"/>
      <c r="AR18" s="306"/>
    </row>
    <row r="19" spans="1:44" ht="12.95" customHeight="1" thickBot="1">
      <c r="A19" s="307" t="s">
        <v>105</v>
      </c>
      <c r="B19" s="308"/>
      <c r="C19" s="309"/>
      <c r="D19" s="251">
        <f>SUM(D9:D18)</f>
        <v>0</v>
      </c>
      <c r="E19" s="310"/>
      <c r="F19" s="311"/>
      <c r="G19" s="312">
        <f t="shared" ref="G19:L19" si="14">SUM(G9:G18)</f>
        <v>0</v>
      </c>
      <c r="H19" s="313">
        <f t="shared" si="14"/>
        <v>0</v>
      </c>
      <c r="I19" s="314">
        <f t="shared" si="14"/>
        <v>0</v>
      </c>
      <c r="J19" s="314">
        <f t="shared" si="14"/>
        <v>0</v>
      </c>
      <c r="K19" s="315">
        <f t="shared" si="14"/>
        <v>0</v>
      </c>
      <c r="L19" s="316">
        <f t="shared" si="14"/>
        <v>0</v>
      </c>
      <c r="M19" s="308"/>
      <c r="N19" s="309"/>
      <c r="O19" s="317">
        <f t="shared" ref="O19:T19" si="15">SUM(O9:O18)</f>
        <v>0</v>
      </c>
      <c r="P19" s="318">
        <f t="shared" si="15"/>
        <v>0</v>
      </c>
      <c r="Q19" s="319">
        <f t="shared" si="15"/>
        <v>0</v>
      </c>
      <c r="R19" s="320">
        <f t="shared" si="15"/>
        <v>0</v>
      </c>
      <c r="S19" s="321">
        <f t="shared" si="15"/>
        <v>0</v>
      </c>
      <c r="T19" s="322">
        <f t="shared" si="15"/>
        <v>0</v>
      </c>
      <c r="U19" s="308"/>
      <c r="V19" s="323"/>
      <c r="W19" s="324">
        <f t="shared" ref="W19:AB19" si="16">SUM(W9:W18)</f>
        <v>0</v>
      </c>
      <c r="X19" s="325">
        <f t="shared" si="16"/>
        <v>0</v>
      </c>
      <c r="Y19" s="326">
        <f t="shared" si="16"/>
        <v>0</v>
      </c>
      <c r="Z19" s="327">
        <f t="shared" si="16"/>
        <v>0</v>
      </c>
      <c r="AA19" s="328">
        <f t="shared" si="16"/>
        <v>0</v>
      </c>
      <c r="AB19" s="329">
        <f t="shared" si="16"/>
        <v>0</v>
      </c>
      <c r="AC19" s="310"/>
      <c r="AD19" s="330"/>
      <c r="AE19" s="331">
        <f t="shared" ref="AE19:AJ19" si="17">SUM(AE9:AE18)</f>
        <v>0</v>
      </c>
      <c r="AF19" s="313">
        <f t="shared" si="17"/>
        <v>0</v>
      </c>
      <c r="AG19" s="332">
        <f t="shared" si="17"/>
        <v>0</v>
      </c>
      <c r="AH19" s="314">
        <f t="shared" si="17"/>
        <v>0</v>
      </c>
      <c r="AI19" s="315">
        <f t="shared" si="17"/>
        <v>0</v>
      </c>
      <c r="AJ19" s="316">
        <f t="shared" si="17"/>
        <v>0</v>
      </c>
      <c r="AK19" s="333"/>
      <c r="AL19" s="334"/>
      <c r="AM19" s="334"/>
      <c r="AN19" s="334"/>
      <c r="AO19" s="334"/>
      <c r="AP19" s="334"/>
      <c r="AQ19" s="334"/>
      <c r="AR19" s="335"/>
    </row>
    <row r="20" spans="1:44" ht="12.95" customHeight="1" thickTop="1">
      <c r="A20" s="336" t="s">
        <v>260</v>
      </c>
      <c r="B20" s="337"/>
      <c r="C20" s="338"/>
      <c r="D20" s="338"/>
      <c r="E20" s="266"/>
      <c r="F20" s="268"/>
      <c r="G20" s="339"/>
      <c r="H20" s="340"/>
      <c r="I20" s="341"/>
      <c r="J20" s="341"/>
      <c r="K20" s="341"/>
      <c r="L20" s="342"/>
      <c r="M20" s="266"/>
      <c r="N20" s="267"/>
      <c r="O20" s="267"/>
      <c r="P20" s="267"/>
      <c r="Q20" s="271"/>
      <c r="R20" s="269"/>
      <c r="S20" s="269"/>
      <c r="T20" s="270"/>
      <c r="U20" s="266"/>
      <c r="V20" s="267"/>
      <c r="W20" s="267"/>
      <c r="X20" s="267"/>
      <c r="Y20" s="271"/>
      <c r="Z20" s="269"/>
      <c r="AA20" s="269"/>
      <c r="AB20" s="270"/>
      <c r="AC20" s="266"/>
      <c r="AD20" s="267"/>
      <c r="AE20" s="267"/>
      <c r="AF20" s="267"/>
      <c r="AG20" s="271"/>
      <c r="AH20" s="269"/>
      <c r="AI20" s="269"/>
      <c r="AJ20" s="270"/>
      <c r="AK20" s="272"/>
      <c r="AL20" s="273"/>
      <c r="AM20" s="273"/>
      <c r="AN20" s="273"/>
      <c r="AO20" s="273"/>
      <c r="AP20" s="273"/>
      <c r="AQ20" s="273"/>
      <c r="AR20" s="274"/>
    </row>
    <row r="21" spans="1:44" ht="12.95" customHeight="1">
      <c r="A21" s="275"/>
      <c r="B21" s="279"/>
      <c r="C21" s="343"/>
      <c r="D21" s="240"/>
      <c r="E21" s="344"/>
      <c r="F21" s="345"/>
      <c r="G21" s="281">
        <f t="shared" ref="G21:G30" si="18">+B21*D21</f>
        <v>0</v>
      </c>
      <c r="H21" s="282">
        <f t="shared" ref="H21:H30" si="19">+C21*D21</f>
        <v>0</v>
      </c>
      <c r="I21" s="283">
        <f t="shared" ref="I21:J30" si="20">+G21</f>
        <v>0</v>
      </c>
      <c r="J21" s="283">
        <f t="shared" si="20"/>
        <v>0</v>
      </c>
      <c r="K21" s="346"/>
      <c r="L21" s="347"/>
      <c r="M21" s="293"/>
      <c r="N21" s="348"/>
      <c r="O21" s="295">
        <f t="shared" ref="O21:O30" si="21">+D21*M21</f>
        <v>0</v>
      </c>
      <c r="P21" s="296">
        <f t="shared" ref="P21:P30" si="22">+D21*N21</f>
        <v>0</v>
      </c>
      <c r="Q21" s="297">
        <f t="shared" ref="Q21:R30" si="23">+O21</f>
        <v>0</v>
      </c>
      <c r="R21" s="297">
        <f t="shared" si="23"/>
        <v>0</v>
      </c>
      <c r="S21" s="349"/>
      <c r="T21" s="350"/>
      <c r="U21" s="293"/>
      <c r="V21" s="348"/>
      <c r="W21" s="295">
        <f t="shared" ref="W21:X30" si="24">+U21*$D21</f>
        <v>0</v>
      </c>
      <c r="X21" s="296">
        <f t="shared" si="24"/>
        <v>0</v>
      </c>
      <c r="Y21" s="297">
        <f t="shared" ref="Y21:Z30" si="25">+W21</f>
        <v>0</v>
      </c>
      <c r="Z21" s="297">
        <f t="shared" si="25"/>
        <v>0</v>
      </c>
      <c r="AA21" s="349"/>
      <c r="AB21" s="350"/>
      <c r="AC21" s="351"/>
      <c r="AD21" s="352"/>
      <c r="AE21" s="349"/>
      <c r="AF21" s="350"/>
      <c r="AG21" s="352"/>
      <c r="AH21" s="352"/>
      <c r="AI21" s="349"/>
      <c r="AJ21" s="350"/>
      <c r="AK21" s="353"/>
      <c r="AL21" s="354"/>
      <c r="AM21" s="354"/>
      <c r="AN21" s="354"/>
      <c r="AO21" s="354"/>
      <c r="AP21" s="354"/>
      <c r="AQ21" s="354"/>
      <c r="AR21" s="355"/>
    </row>
    <row r="22" spans="1:44" ht="12.95" customHeight="1">
      <c r="A22" s="275"/>
      <c r="B22" s="279"/>
      <c r="C22" s="343"/>
      <c r="D22" s="278"/>
      <c r="E22" s="344"/>
      <c r="F22" s="345"/>
      <c r="G22" s="281">
        <f t="shared" si="18"/>
        <v>0</v>
      </c>
      <c r="H22" s="282">
        <f t="shared" si="19"/>
        <v>0</v>
      </c>
      <c r="I22" s="283">
        <f t="shared" si="20"/>
        <v>0</v>
      </c>
      <c r="J22" s="283">
        <f t="shared" si="20"/>
        <v>0</v>
      </c>
      <c r="K22" s="346"/>
      <c r="L22" s="347"/>
      <c r="M22" s="293"/>
      <c r="N22" s="348"/>
      <c r="O22" s="295">
        <f t="shared" si="21"/>
        <v>0</v>
      </c>
      <c r="P22" s="296">
        <f t="shared" si="22"/>
        <v>0</v>
      </c>
      <c r="Q22" s="297">
        <f t="shared" si="23"/>
        <v>0</v>
      </c>
      <c r="R22" s="297">
        <f t="shared" si="23"/>
        <v>0</v>
      </c>
      <c r="S22" s="349"/>
      <c r="T22" s="350"/>
      <c r="U22" s="293"/>
      <c r="V22" s="348"/>
      <c r="W22" s="295">
        <f t="shared" si="24"/>
        <v>0</v>
      </c>
      <c r="X22" s="296">
        <f t="shared" si="24"/>
        <v>0</v>
      </c>
      <c r="Y22" s="297">
        <f t="shared" si="25"/>
        <v>0</v>
      </c>
      <c r="Z22" s="297">
        <f t="shared" si="25"/>
        <v>0</v>
      </c>
      <c r="AA22" s="349"/>
      <c r="AB22" s="350"/>
      <c r="AC22" s="351"/>
      <c r="AD22" s="352"/>
      <c r="AE22" s="349"/>
      <c r="AF22" s="350"/>
      <c r="AG22" s="352"/>
      <c r="AH22" s="352"/>
      <c r="AI22" s="349"/>
      <c r="AJ22" s="350"/>
      <c r="AK22" s="353"/>
      <c r="AL22" s="354"/>
      <c r="AM22" s="354"/>
      <c r="AN22" s="354"/>
      <c r="AO22" s="354"/>
      <c r="AP22" s="354"/>
      <c r="AQ22" s="354"/>
      <c r="AR22" s="355"/>
    </row>
    <row r="23" spans="1:44" ht="12.95" customHeight="1">
      <c r="A23" s="275"/>
      <c r="B23" s="279"/>
      <c r="C23" s="343"/>
      <c r="D23" s="278"/>
      <c r="E23" s="344"/>
      <c r="F23" s="345"/>
      <c r="G23" s="281">
        <f t="shared" si="18"/>
        <v>0</v>
      </c>
      <c r="H23" s="282">
        <f t="shared" si="19"/>
        <v>0</v>
      </c>
      <c r="I23" s="283">
        <f t="shared" si="20"/>
        <v>0</v>
      </c>
      <c r="J23" s="283">
        <f t="shared" si="20"/>
        <v>0</v>
      </c>
      <c r="K23" s="346"/>
      <c r="L23" s="347"/>
      <c r="M23" s="293"/>
      <c r="N23" s="348"/>
      <c r="O23" s="295">
        <f t="shared" si="21"/>
        <v>0</v>
      </c>
      <c r="P23" s="296">
        <f t="shared" si="22"/>
        <v>0</v>
      </c>
      <c r="Q23" s="297">
        <f t="shared" si="23"/>
        <v>0</v>
      </c>
      <c r="R23" s="297">
        <f t="shared" si="23"/>
        <v>0</v>
      </c>
      <c r="S23" s="349"/>
      <c r="T23" s="350"/>
      <c r="U23" s="293"/>
      <c r="V23" s="348"/>
      <c r="W23" s="295">
        <f t="shared" si="24"/>
        <v>0</v>
      </c>
      <c r="X23" s="296">
        <f t="shared" si="24"/>
        <v>0</v>
      </c>
      <c r="Y23" s="297">
        <f t="shared" si="25"/>
        <v>0</v>
      </c>
      <c r="Z23" s="297">
        <f t="shared" si="25"/>
        <v>0</v>
      </c>
      <c r="AA23" s="349"/>
      <c r="AB23" s="350"/>
      <c r="AC23" s="351"/>
      <c r="AD23" s="352"/>
      <c r="AE23" s="349"/>
      <c r="AF23" s="350"/>
      <c r="AG23" s="352"/>
      <c r="AH23" s="352"/>
      <c r="AI23" s="349"/>
      <c r="AJ23" s="350"/>
      <c r="AK23" s="353"/>
      <c r="AL23" s="354"/>
      <c r="AM23" s="354"/>
      <c r="AN23" s="354"/>
      <c r="AO23" s="354"/>
      <c r="AP23" s="354"/>
      <c r="AQ23" s="354"/>
      <c r="AR23" s="355"/>
    </row>
    <row r="24" spans="1:44" ht="12.95" customHeight="1">
      <c r="A24" s="275"/>
      <c r="B24" s="279"/>
      <c r="C24" s="343"/>
      <c r="D24" s="278"/>
      <c r="E24" s="344"/>
      <c r="F24" s="345"/>
      <c r="G24" s="281">
        <f t="shared" si="18"/>
        <v>0</v>
      </c>
      <c r="H24" s="282">
        <f t="shared" si="19"/>
        <v>0</v>
      </c>
      <c r="I24" s="283">
        <f t="shared" si="20"/>
        <v>0</v>
      </c>
      <c r="J24" s="283">
        <f t="shared" si="20"/>
        <v>0</v>
      </c>
      <c r="K24" s="346"/>
      <c r="L24" s="347"/>
      <c r="M24" s="293"/>
      <c r="N24" s="348"/>
      <c r="O24" s="295">
        <f t="shared" si="21"/>
        <v>0</v>
      </c>
      <c r="P24" s="296">
        <f t="shared" si="22"/>
        <v>0</v>
      </c>
      <c r="Q24" s="297">
        <f t="shared" si="23"/>
        <v>0</v>
      </c>
      <c r="R24" s="297">
        <f t="shared" si="23"/>
        <v>0</v>
      </c>
      <c r="S24" s="349"/>
      <c r="T24" s="350"/>
      <c r="U24" s="293"/>
      <c r="V24" s="348"/>
      <c r="W24" s="295">
        <f t="shared" si="24"/>
        <v>0</v>
      </c>
      <c r="X24" s="296">
        <f t="shared" si="24"/>
        <v>0</v>
      </c>
      <c r="Y24" s="297">
        <f t="shared" si="25"/>
        <v>0</v>
      </c>
      <c r="Z24" s="297">
        <f t="shared" si="25"/>
        <v>0</v>
      </c>
      <c r="AA24" s="349"/>
      <c r="AB24" s="350"/>
      <c r="AC24" s="351"/>
      <c r="AD24" s="352"/>
      <c r="AE24" s="349"/>
      <c r="AF24" s="350"/>
      <c r="AG24" s="352"/>
      <c r="AH24" s="352"/>
      <c r="AI24" s="349"/>
      <c r="AJ24" s="350"/>
      <c r="AK24" s="353"/>
      <c r="AL24" s="354"/>
      <c r="AM24" s="354"/>
      <c r="AN24" s="354"/>
      <c r="AO24" s="354"/>
      <c r="AP24" s="354"/>
      <c r="AQ24" s="354"/>
      <c r="AR24" s="355"/>
    </row>
    <row r="25" spans="1:44" ht="12.95" customHeight="1">
      <c r="A25" s="275"/>
      <c r="B25" s="279"/>
      <c r="C25" s="343"/>
      <c r="D25" s="278"/>
      <c r="E25" s="344"/>
      <c r="F25" s="345"/>
      <c r="G25" s="281">
        <f t="shared" si="18"/>
        <v>0</v>
      </c>
      <c r="H25" s="282">
        <f t="shared" si="19"/>
        <v>0</v>
      </c>
      <c r="I25" s="283">
        <f t="shared" si="20"/>
        <v>0</v>
      </c>
      <c r="J25" s="283">
        <f t="shared" si="20"/>
        <v>0</v>
      </c>
      <c r="K25" s="346"/>
      <c r="L25" s="347"/>
      <c r="M25" s="293"/>
      <c r="N25" s="348"/>
      <c r="O25" s="295">
        <f t="shared" si="21"/>
        <v>0</v>
      </c>
      <c r="P25" s="296">
        <f t="shared" si="22"/>
        <v>0</v>
      </c>
      <c r="Q25" s="297">
        <f t="shared" si="23"/>
        <v>0</v>
      </c>
      <c r="R25" s="297">
        <f t="shared" si="23"/>
        <v>0</v>
      </c>
      <c r="S25" s="349"/>
      <c r="T25" s="350"/>
      <c r="U25" s="293"/>
      <c r="V25" s="348"/>
      <c r="W25" s="295">
        <f t="shared" si="24"/>
        <v>0</v>
      </c>
      <c r="X25" s="296">
        <f t="shared" si="24"/>
        <v>0</v>
      </c>
      <c r="Y25" s="297">
        <f t="shared" si="25"/>
        <v>0</v>
      </c>
      <c r="Z25" s="297">
        <f t="shared" si="25"/>
        <v>0</v>
      </c>
      <c r="AA25" s="349"/>
      <c r="AB25" s="350"/>
      <c r="AC25" s="351"/>
      <c r="AD25" s="352"/>
      <c r="AE25" s="349"/>
      <c r="AF25" s="350"/>
      <c r="AG25" s="352"/>
      <c r="AH25" s="352"/>
      <c r="AI25" s="349"/>
      <c r="AJ25" s="350"/>
      <c r="AK25" s="353"/>
      <c r="AL25" s="354"/>
      <c r="AM25" s="354"/>
      <c r="AN25" s="354"/>
      <c r="AO25" s="354"/>
      <c r="AP25" s="354"/>
      <c r="AQ25" s="354"/>
      <c r="AR25" s="355"/>
    </row>
    <row r="26" spans="1:44" ht="12.95" customHeight="1">
      <c r="A26" s="275"/>
      <c r="B26" s="279"/>
      <c r="C26" s="343"/>
      <c r="D26" s="278"/>
      <c r="E26" s="344"/>
      <c r="F26" s="345"/>
      <c r="G26" s="281">
        <f t="shared" si="18"/>
        <v>0</v>
      </c>
      <c r="H26" s="282">
        <f t="shared" si="19"/>
        <v>0</v>
      </c>
      <c r="I26" s="283">
        <f t="shared" si="20"/>
        <v>0</v>
      </c>
      <c r="J26" s="283">
        <f t="shared" si="20"/>
        <v>0</v>
      </c>
      <c r="K26" s="346"/>
      <c r="L26" s="347"/>
      <c r="M26" s="293"/>
      <c r="N26" s="348"/>
      <c r="O26" s="295">
        <f t="shared" si="21"/>
        <v>0</v>
      </c>
      <c r="P26" s="296">
        <f t="shared" si="22"/>
        <v>0</v>
      </c>
      <c r="Q26" s="297">
        <f t="shared" si="23"/>
        <v>0</v>
      </c>
      <c r="R26" s="297">
        <f t="shared" si="23"/>
        <v>0</v>
      </c>
      <c r="S26" s="349"/>
      <c r="T26" s="350"/>
      <c r="U26" s="293"/>
      <c r="V26" s="348"/>
      <c r="W26" s="295">
        <f t="shared" si="24"/>
        <v>0</v>
      </c>
      <c r="X26" s="296">
        <f t="shared" si="24"/>
        <v>0</v>
      </c>
      <c r="Y26" s="297">
        <f t="shared" si="25"/>
        <v>0</v>
      </c>
      <c r="Z26" s="297">
        <f t="shared" si="25"/>
        <v>0</v>
      </c>
      <c r="AA26" s="349"/>
      <c r="AB26" s="350"/>
      <c r="AC26" s="351"/>
      <c r="AD26" s="352"/>
      <c r="AE26" s="349"/>
      <c r="AF26" s="350"/>
      <c r="AG26" s="352"/>
      <c r="AH26" s="352"/>
      <c r="AI26" s="349"/>
      <c r="AJ26" s="350"/>
      <c r="AK26" s="353"/>
      <c r="AL26" s="354"/>
      <c r="AM26" s="354"/>
      <c r="AN26" s="354"/>
      <c r="AO26" s="354"/>
      <c r="AP26" s="354"/>
      <c r="AQ26" s="354"/>
      <c r="AR26" s="355"/>
    </row>
    <row r="27" spans="1:44" ht="12.95" customHeight="1">
      <c r="A27" s="275"/>
      <c r="B27" s="279"/>
      <c r="C27" s="343"/>
      <c r="D27" s="278"/>
      <c r="E27" s="344"/>
      <c r="F27" s="345"/>
      <c r="G27" s="281">
        <f t="shared" si="18"/>
        <v>0</v>
      </c>
      <c r="H27" s="282">
        <f t="shared" si="19"/>
        <v>0</v>
      </c>
      <c r="I27" s="283">
        <f t="shared" si="20"/>
        <v>0</v>
      </c>
      <c r="J27" s="283">
        <f t="shared" si="20"/>
        <v>0</v>
      </c>
      <c r="K27" s="346"/>
      <c r="L27" s="347"/>
      <c r="M27" s="293"/>
      <c r="N27" s="348"/>
      <c r="O27" s="295">
        <f t="shared" si="21"/>
        <v>0</v>
      </c>
      <c r="P27" s="296">
        <f t="shared" si="22"/>
        <v>0</v>
      </c>
      <c r="Q27" s="297">
        <f t="shared" si="23"/>
        <v>0</v>
      </c>
      <c r="R27" s="297">
        <f t="shared" si="23"/>
        <v>0</v>
      </c>
      <c r="S27" s="349"/>
      <c r="T27" s="350"/>
      <c r="U27" s="293"/>
      <c r="V27" s="348"/>
      <c r="W27" s="295">
        <f t="shared" si="24"/>
        <v>0</v>
      </c>
      <c r="X27" s="296">
        <f t="shared" si="24"/>
        <v>0</v>
      </c>
      <c r="Y27" s="297">
        <f t="shared" si="25"/>
        <v>0</v>
      </c>
      <c r="Z27" s="297">
        <f t="shared" si="25"/>
        <v>0</v>
      </c>
      <c r="AA27" s="349"/>
      <c r="AB27" s="350"/>
      <c r="AC27" s="351"/>
      <c r="AD27" s="352"/>
      <c r="AE27" s="349"/>
      <c r="AF27" s="350"/>
      <c r="AG27" s="352"/>
      <c r="AH27" s="352"/>
      <c r="AI27" s="349"/>
      <c r="AJ27" s="350"/>
      <c r="AK27" s="353"/>
      <c r="AL27" s="354"/>
      <c r="AM27" s="354"/>
      <c r="AN27" s="354"/>
      <c r="AO27" s="354"/>
      <c r="AP27" s="354"/>
      <c r="AQ27" s="354"/>
      <c r="AR27" s="355"/>
    </row>
    <row r="28" spans="1:44" ht="12.95" customHeight="1">
      <c r="A28" s="275"/>
      <c r="B28" s="279"/>
      <c r="C28" s="343"/>
      <c r="D28" s="278"/>
      <c r="E28" s="344"/>
      <c r="F28" s="345"/>
      <c r="G28" s="281">
        <f t="shared" si="18"/>
        <v>0</v>
      </c>
      <c r="H28" s="282">
        <f t="shared" si="19"/>
        <v>0</v>
      </c>
      <c r="I28" s="283">
        <f t="shared" si="20"/>
        <v>0</v>
      </c>
      <c r="J28" s="283">
        <f t="shared" si="20"/>
        <v>0</v>
      </c>
      <c r="K28" s="346"/>
      <c r="L28" s="347"/>
      <c r="M28" s="293"/>
      <c r="N28" s="348"/>
      <c r="O28" s="295">
        <f t="shared" si="21"/>
        <v>0</v>
      </c>
      <c r="P28" s="296">
        <f t="shared" si="22"/>
        <v>0</v>
      </c>
      <c r="Q28" s="297">
        <f t="shared" si="23"/>
        <v>0</v>
      </c>
      <c r="R28" s="297">
        <f t="shared" si="23"/>
        <v>0</v>
      </c>
      <c r="S28" s="349"/>
      <c r="T28" s="350"/>
      <c r="U28" s="293"/>
      <c r="V28" s="348"/>
      <c r="W28" s="295">
        <f t="shared" si="24"/>
        <v>0</v>
      </c>
      <c r="X28" s="296">
        <f t="shared" si="24"/>
        <v>0</v>
      </c>
      <c r="Y28" s="297">
        <f t="shared" si="25"/>
        <v>0</v>
      </c>
      <c r="Z28" s="297">
        <f t="shared" si="25"/>
        <v>0</v>
      </c>
      <c r="AA28" s="349"/>
      <c r="AB28" s="350"/>
      <c r="AC28" s="351"/>
      <c r="AD28" s="352"/>
      <c r="AE28" s="349"/>
      <c r="AF28" s="350"/>
      <c r="AG28" s="352"/>
      <c r="AH28" s="352"/>
      <c r="AI28" s="349"/>
      <c r="AJ28" s="350"/>
      <c r="AK28" s="353"/>
      <c r="AL28" s="354"/>
      <c r="AM28" s="354"/>
      <c r="AN28" s="354"/>
      <c r="AO28" s="354"/>
      <c r="AP28" s="354"/>
      <c r="AQ28" s="354"/>
      <c r="AR28" s="355"/>
    </row>
    <row r="29" spans="1:44" ht="12.95" customHeight="1">
      <c r="A29" s="275"/>
      <c r="B29" s="279"/>
      <c r="C29" s="343"/>
      <c r="D29" s="278"/>
      <c r="E29" s="344"/>
      <c r="F29" s="345"/>
      <c r="G29" s="281">
        <f t="shared" si="18"/>
        <v>0</v>
      </c>
      <c r="H29" s="282">
        <f t="shared" si="19"/>
        <v>0</v>
      </c>
      <c r="I29" s="283">
        <f t="shared" si="20"/>
        <v>0</v>
      </c>
      <c r="J29" s="283">
        <f t="shared" si="20"/>
        <v>0</v>
      </c>
      <c r="K29" s="346"/>
      <c r="L29" s="347"/>
      <c r="M29" s="293"/>
      <c r="N29" s="348"/>
      <c r="O29" s="295">
        <f t="shared" si="21"/>
        <v>0</v>
      </c>
      <c r="P29" s="296">
        <f t="shared" si="22"/>
        <v>0</v>
      </c>
      <c r="Q29" s="297">
        <f t="shared" si="23"/>
        <v>0</v>
      </c>
      <c r="R29" s="297">
        <f t="shared" si="23"/>
        <v>0</v>
      </c>
      <c r="S29" s="349"/>
      <c r="T29" s="350"/>
      <c r="U29" s="293"/>
      <c r="V29" s="348"/>
      <c r="W29" s="295">
        <f t="shared" si="24"/>
        <v>0</v>
      </c>
      <c r="X29" s="296">
        <f t="shared" si="24"/>
        <v>0</v>
      </c>
      <c r="Y29" s="297">
        <f t="shared" si="25"/>
        <v>0</v>
      </c>
      <c r="Z29" s="297">
        <f t="shared" si="25"/>
        <v>0</v>
      </c>
      <c r="AA29" s="349"/>
      <c r="AB29" s="350"/>
      <c r="AC29" s="351"/>
      <c r="AD29" s="352"/>
      <c r="AE29" s="349"/>
      <c r="AF29" s="350"/>
      <c r="AG29" s="352"/>
      <c r="AH29" s="352"/>
      <c r="AI29" s="349"/>
      <c r="AJ29" s="350"/>
      <c r="AK29" s="353"/>
      <c r="AL29" s="354"/>
      <c r="AM29" s="354"/>
      <c r="AN29" s="354"/>
      <c r="AO29" s="354"/>
      <c r="AP29" s="354"/>
      <c r="AQ29" s="354"/>
      <c r="AR29" s="355"/>
    </row>
    <row r="30" spans="1:44" ht="12.95" customHeight="1">
      <c r="A30" s="275"/>
      <c r="B30" s="279"/>
      <c r="C30" s="343"/>
      <c r="D30" s="278"/>
      <c r="E30" s="344"/>
      <c r="F30" s="345"/>
      <c r="G30" s="281">
        <f t="shared" si="18"/>
        <v>0</v>
      </c>
      <c r="H30" s="282">
        <f t="shared" si="19"/>
        <v>0</v>
      </c>
      <c r="I30" s="283">
        <f t="shared" si="20"/>
        <v>0</v>
      </c>
      <c r="J30" s="283">
        <f t="shared" si="20"/>
        <v>0</v>
      </c>
      <c r="K30" s="346"/>
      <c r="L30" s="347"/>
      <c r="M30" s="293"/>
      <c r="N30" s="348"/>
      <c r="O30" s="295">
        <f t="shared" si="21"/>
        <v>0</v>
      </c>
      <c r="P30" s="296">
        <f t="shared" si="22"/>
        <v>0</v>
      </c>
      <c r="Q30" s="297">
        <f t="shared" si="23"/>
        <v>0</v>
      </c>
      <c r="R30" s="297">
        <f t="shared" si="23"/>
        <v>0</v>
      </c>
      <c r="S30" s="349"/>
      <c r="T30" s="350"/>
      <c r="U30" s="293"/>
      <c r="V30" s="348"/>
      <c r="W30" s="295">
        <f t="shared" si="24"/>
        <v>0</v>
      </c>
      <c r="X30" s="296">
        <f t="shared" si="24"/>
        <v>0</v>
      </c>
      <c r="Y30" s="297">
        <f t="shared" si="25"/>
        <v>0</v>
      </c>
      <c r="Z30" s="297">
        <f t="shared" si="25"/>
        <v>0</v>
      </c>
      <c r="AA30" s="349"/>
      <c r="AB30" s="350"/>
      <c r="AC30" s="351"/>
      <c r="AD30" s="352"/>
      <c r="AE30" s="349"/>
      <c r="AF30" s="350"/>
      <c r="AG30" s="352"/>
      <c r="AH30" s="352"/>
      <c r="AI30" s="349"/>
      <c r="AJ30" s="350"/>
      <c r="AK30" s="356"/>
      <c r="AL30" s="357"/>
      <c r="AM30" s="357"/>
      <c r="AN30" s="357"/>
      <c r="AO30" s="357"/>
      <c r="AP30" s="357"/>
      <c r="AQ30" s="357"/>
      <c r="AR30" s="358"/>
    </row>
    <row r="31" spans="1:44" ht="12.95" customHeight="1" thickBot="1">
      <c r="A31" s="359" t="s">
        <v>106</v>
      </c>
      <c r="B31" s="308"/>
      <c r="C31" s="309"/>
      <c r="D31" s="360">
        <f>SUM(D21:D30)</f>
        <v>0</v>
      </c>
      <c r="E31" s="308"/>
      <c r="F31" s="361"/>
      <c r="G31" s="312">
        <f>SUM(G21:G30)</f>
        <v>0</v>
      </c>
      <c r="H31" s="313">
        <f>SUM(H21:H30)</f>
        <v>0</v>
      </c>
      <c r="I31" s="314">
        <f>SUM(I21:I30)</f>
        <v>0</v>
      </c>
      <c r="J31" s="314">
        <f>SUM(J21:J30)</f>
        <v>0</v>
      </c>
      <c r="K31" s="362"/>
      <c r="L31" s="311"/>
      <c r="M31" s="363"/>
      <c r="N31" s="364"/>
      <c r="O31" s="324">
        <f>SUM(O21:O30)</f>
        <v>0</v>
      </c>
      <c r="P31" s="325">
        <f>SUM(P21:P30)</f>
        <v>0</v>
      </c>
      <c r="Q31" s="365">
        <f>SUM(Q21:Q30)</f>
        <v>0</v>
      </c>
      <c r="R31" s="366">
        <f>SUM(R21:R30)</f>
        <v>0</v>
      </c>
      <c r="S31" s="367"/>
      <c r="T31" s="368"/>
      <c r="U31" s="363"/>
      <c r="V31" s="364"/>
      <c r="W31" s="324">
        <f>SUM(W21:W30)</f>
        <v>0</v>
      </c>
      <c r="X31" s="325">
        <f>SUM(X21:X30)</f>
        <v>0</v>
      </c>
      <c r="Y31" s="365">
        <f>SUM(Y21:Y30)</f>
        <v>0</v>
      </c>
      <c r="Z31" s="366">
        <f>SUM(Z21:Z30)</f>
        <v>0</v>
      </c>
      <c r="AA31" s="367"/>
      <c r="AB31" s="368"/>
      <c r="AC31" s="363"/>
      <c r="AD31" s="364"/>
      <c r="AE31" s="367"/>
      <c r="AF31" s="368"/>
      <c r="AG31" s="363"/>
      <c r="AH31" s="364"/>
      <c r="AI31" s="367"/>
      <c r="AJ31" s="368"/>
      <c r="AK31" s="369"/>
      <c r="AL31" s="370"/>
      <c r="AM31" s="370"/>
      <c r="AN31" s="370"/>
      <c r="AO31" s="370"/>
      <c r="AP31" s="370"/>
      <c r="AQ31" s="370"/>
      <c r="AR31" s="371"/>
    </row>
    <row r="32" spans="1:44" ht="12" thickTop="1">
      <c r="A32" s="372" t="s">
        <v>261</v>
      </c>
      <c r="B32" s="373"/>
      <c r="C32" s="374"/>
      <c r="D32" s="374"/>
      <c r="E32" s="339"/>
      <c r="F32" s="340"/>
      <c r="G32" s="339"/>
      <c r="H32" s="340"/>
      <c r="I32" s="341"/>
      <c r="J32" s="341"/>
      <c r="K32" s="341"/>
      <c r="L32" s="342"/>
      <c r="M32" s="266"/>
      <c r="N32" s="267"/>
      <c r="O32" s="267"/>
      <c r="P32" s="267"/>
      <c r="Q32" s="271"/>
      <c r="R32" s="269"/>
      <c r="S32" s="269"/>
      <c r="T32" s="270"/>
      <c r="U32" s="266"/>
      <c r="V32" s="267"/>
      <c r="W32" s="267"/>
      <c r="X32" s="267"/>
      <c r="Y32" s="271"/>
      <c r="Z32" s="269"/>
      <c r="AA32" s="269"/>
      <c r="AB32" s="270"/>
      <c r="AC32" s="266"/>
      <c r="AD32" s="267"/>
      <c r="AE32" s="267"/>
      <c r="AF32" s="267"/>
      <c r="AG32" s="271"/>
      <c r="AH32" s="269"/>
      <c r="AI32" s="269"/>
      <c r="AJ32" s="270"/>
      <c r="AK32" s="272"/>
      <c r="AL32" s="273"/>
      <c r="AM32" s="273"/>
      <c r="AN32" s="273"/>
      <c r="AO32" s="273"/>
      <c r="AP32" s="273"/>
      <c r="AQ32" s="273"/>
      <c r="AR32" s="274"/>
    </row>
    <row r="33" spans="1:44" ht="12.95" customHeight="1">
      <c r="A33" s="275"/>
      <c r="B33" s="279"/>
      <c r="C33" s="343"/>
      <c r="D33" s="240"/>
      <c r="E33" s="344"/>
      <c r="F33" s="345"/>
      <c r="G33" s="281">
        <f t="shared" ref="G33:G42" si="26">+B33*D33</f>
        <v>0</v>
      </c>
      <c r="H33" s="282">
        <f t="shared" ref="H33:H42" si="27">+C33*D33</f>
        <v>0</v>
      </c>
      <c r="I33" s="375"/>
      <c r="J33" s="375"/>
      <c r="K33" s="284">
        <f t="shared" ref="K33:L42" si="28">+G33</f>
        <v>0</v>
      </c>
      <c r="L33" s="285">
        <f t="shared" si="28"/>
        <v>0</v>
      </c>
      <c r="M33" s="293"/>
      <c r="N33" s="348"/>
      <c r="O33" s="295">
        <f t="shared" ref="O33:O42" si="29">+D33*M33</f>
        <v>0</v>
      </c>
      <c r="P33" s="296">
        <f t="shared" ref="P33:P42" si="30">+D33*N33</f>
        <v>0</v>
      </c>
      <c r="Q33" s="352"/>
      <c r="R33" s="352"/>
      <c r="S33" s="376">
        <f t="shared" ref="S33:T42" si="31">+O33</f>
        <v>0</v>
      </c>
      <c r="T33" s="377">
        <f t="shared" si="31"/>
        <v>0</v>
      </c>
      <c r="U33" s="293"/>
      <c r="V33" s="348"/>
      <c r="W33" s="295">
        <f t="shared" ref="W33:X42" si="32">+U33*$D33</f>
        <v>0</v>
      </c>
      <c r="X33" s="296">
        <f t="shared" si="32"/>
        <v>0</v>
      </c>
      <c r="Y33" s="352"/>
      <c r="Z33" s="352"/>
      <c r="AA33" s="298">
        <f t="shared" ref="AA33:AB43" si="33">+W33</f>
        <v>0</v>
      </c>
      <c r="AB33" s="299">
        <f t="shared" si="33"/>
        <v>0</v>
      </c>
      <c r="AC33" s="351"/>
      <c r="AD33" s="352"/>
      <c r="AE33" s="349">
        <f t="shared" ref="AE33:AE42" si="34">+X33*AC33</f>
        <v>0</v>
      </c>
      <c r="AF33" s="350">
        <f t="shared" ref="AF33:AF42" si="35">+X33*AD33</f>
        <v>0</v>
      </c>
      <c r="AG33" s="352"/>
      <c r="AH33" s="352"/>
      <c r="AI33" s="349">
        <f t="shared" ref="AI33:AI42" si="36">+AD33*AG33</f>
        <v>0</v>
      </c>
      <c r="AJ33" s="350">
        <f t="shared" ref="AJ33:AJ42" si="37">+AD33*AH33</f>
        <v>0</v>
      </c>
      <c r="AK33" s="356"/>
      <c r="AL33" s="357"/>
      <c r="AM33" s="357"/>
      <c r="AN33" s="357"/>
      <c r="AO33" s="357"/>
      <c r="AP33" s="357"/>
      <c r="AQ33" s="357"/>
      <c r="AR33" s="358"/>
    </row>
    <row r="34" spans="1:44" ht="12.95" customHeight="1">
      <c r="A34" s="275"/>
      <c r="B34" s="279"/>
      <c r="C34" s="343"/>
      <c r="D34" s="278"/>
      <c r="E34" s="344"/>
      <c r="F34" s="345"/>
      <c r="G34" s="281">
        <f t="shared" si="26"/>
        <v>0</v>
      </c>
      <c r="H34" s="282">
        <f t="shared" si="27"/>
        <v>0</v>
      </c>
      <c r="I34" s="375"/>
      <c r="J34" s="375"/>
      <c r="K34" s="284">
        <f t="shared" si="28"/>
        <v>0</v>
      </c>
      <c r="L34" s="285">
        <f t="shared" si="28"/>
        <v>0</v>
      </c>
      <c r="M34" s="293"/>
      <c r="N34" s="348"/>
      <c r="O34" s="295">
        <f t="shared" si="29"/>
        <v>0</v>
      </c>
      <c r="P34" s="296">
        <f t="shared" si="30"/>
        <v>0</v>
      </c>
      <c r="Q34" s="352"/>
      <c r="R34" s="352"/>
      <c r="S34" s="376">
        <f t="shared" si="31"/>
        <v>0</v>
      </c>
      <c r="T34" s="377">
        <f t="shared" si="31"/>
        <v>0</v>
      </c>
      <c r="U34" s="293"/>
      <c r="V34" s="348"/>
      <c r="W34" s="295">
        <f t="shared" si="32"/>
        <v>0</v>
      </c>
      <c r="X34" s="296">
        <f t="shared" si="32"/>
        <v>0</v>
      </c>
      <c r="Y34" s="352"/>
      <c r="Z34" s="352"/>
      <c r="AA34" s="298">
        <f t="shared" si="33"/>
        <v>0</v>
      </c>
      <c r="AB34" s="299">
        <f t="shared" si="33"/>
        <v>0</v>
      </c>
      <c r="AC34" s="351"/>
      <c r="AD34" s="352"/>
      <c r="AE34" s="349">
        <f t="shared" si="34"/>
        <v>0</v>
      </c>
      <c r="AF34" s="350">
        <f t="shared" si="35"/>
        <v>0</v>
      </c>
      <c r="AG34" s="352"/>
      <c r="AH34" s="352"/>
      <c r="AI34" s="349">
        <f t="shared" si="36"/>
        <v>0</v>
      </c>
      <c r="AJ34" s="350">
        <f t="shared" si="37"/>
        <v>0</v>
      </c>
      <c r="AK34" s="356"/>
      <c r="AL34" s="357"/>
      <c r="AM34" s="357"/>
      <c r="AN34" s="357"/>
      <c r="AO34" s="357"/>
      <c r="AP34" s="357"/>
      <c r="AQ34" s="357"/>
      <c r="AR34" s="358"/>
    </row>
    <row r="35" spans="1:44" ht="12.95" customHeight="1">
      <c r="A35" s="275"/>
      <c r="B35" s="279"/>
      <c r="C35" s="343"/>
      <c r="D35" s="278"/>
      <c r="E35" s="344"/>
      <c r="F35" s="345"/>
      <c r="G35" s="281">
        <f t="shared" si="26"/>
        <v>0</v>
      </c>
      <c r="H35" s="282">
        <f t="shared" si="27"/>
        <v>0</v>
      </c>
      <c r="I35" s="375"/>
      <c r="J35" s="375"/>
      <c r="K35" s="284">
        <f t="shared" si="28"/>
        <v>0</v>
      </c>
      <c r="L35" s="285">
        <f t="shared" si="28"/>
        <v>0</v>
      </c>
      <c r="M35" s="293"/>
      <c r="N35" s="348"/>
      <c r="O35" s="295">
        <f t="shared" si="29"/>
        <v>0</v>
      </c>
      <c r="P35" s="296">
        <f t="shared" si="30"/>
        <v>0</v>
      </c>
      <c r="Q35" s="352"/>
      <c r="R35" s="352"/>
      <c r="S35" s="376">
        <f>+O35</f>
        <v>0</v>
      </c>
      <c r="T35" s="377">
        <f t="shared" si="31"/>
        <v>0</v>
      </c>
      <c r="U35" s="293"/>
      <c r="V35" s="348"/>
      <c r="W35" s="295">
        <f t="shared" si="32"/>
        <v>0</v>
      </c>
      <c r="X35" s="296">
        <f t="shared" si="32"/>
        <v>0</v>
      </c>
      <c r="Y35" s="352"/>
      <c r="Z35" s="352"/>
      <c r="AA35" s="298">
        <f t="shared" si="33"/>
        <v>0</v>
      </c>
      <c r="AB35" s="299">
        <f t="shared" si="33"/>
        <v>0</v>
      </c>
      <c r="AC35" s="351"/>
      <c r="AD35" s="352"/>
      <c r="AE35" s="349">
        <f t="shared" si="34"/>
        <v>0</v>
      </c>
      <c r="AF35" s="350">
        <f t="shared" si="35"/>
        <v>0</v>
      </c>
      <c r="AG35" s="352"/>
      <c r="AH35" s="352"/>
      <c r="AI35" s="349">
        <f t="shared" si="36"/>
        <v>0</v>
      </c>
      <c r="AJ35" s="350">
        <f t="shared" si="37"/>
        <v>0</v>
      </c>
      <c r="AK35" s="356"/>
      <c r="AL35" s="357"/>
      <c r="AM35" s="357"/>
      <c r="AN35" s="357"/>
      <c r="AO35" s="357"/>
      <c r="AP35" s="357"/>
      <c r="AQ35" s="357"/>
      <c r="AR35" s="358"/>
    </row>
    <row r="36" spans="1:44" ht="12.95" customHeight="1">
      <c r="A36" s="378"/>
      <c r="B36" s="279"/>
      <c r="C36" s="343"/>
      <c r="D36" s="278"/>
      <c r="E36" s="344"/>
      <c r="F36" s="345"/>
      <c r="G36" s="281">
        <f t="shared" si="26"/>
        <v>0</v>
      </c>
      <c r="H36" s="282">
        <f t="shared" si="27"/>
        <v>0</v>
      </c>
      <c r="I36" s="375"/>
      <c r="J36" s="375"/>
      <c r="K36" s="284">
        <f t="shared" si="28"/>
        <v>0</v>
      </c>
      <c r="L36" s="285">
        <f t="shared" si="28"/>
        <v>0</v>
      </c>
      <c r="M36" s="293"/>
      <c r="N36" s="348"/>
      <c r="O36" s="295">
        <f t="shared" si="29"/>
        <v>0</v>
      </c>
      <c r="P36" s="296">
        <f t="shared" si="30"/>
        <v>0</v>
      </c>
      <c r="Q36" s="352"/>
      <c r="R36" s="352"/>
      <c r="S36" s="376">
        <f t="shared" si="31"/>
        <v>0</v>
      </c>
      <c r="T36" s="377">
        <f t="shared" si="31"/>
        <v>0</v>
      </c>
      <c r="U36" s="293"/>
      <c r="V36" s="348"/>
      <c r="W36" s="295">
        <f t="shared" si="32"/>
        <v>0</v>
      </c>
      <c r="X36" s="296">
        <f t="shared" si="32"/>
        <v>0</v>
      </c>
      <c r="Y36" s="352"/>
      <c r="Z36" s="352"/>
      <c r="AA36" s="298">
        <f t="shared" si="33"/>
        <v>0</v>
      </c>
      <c r="AB36" s="299">
        <f t="shared" si="33"/>
        <v>0</v>
      </c>
      <c r="AC36" s="351"/>
      <c r="AD36" s="352"/>
      <c r="AE36" s="349">
        <f t="shared" si="34"/>
        <v>0</v>
      </c>
      <c r="AF36" s="350">
        <f t="shared" si="35"/>
        <v>0</v>
      </c>
      <c r="AG36" s="352"/>
      <c r="AH36" s="352"/>
      <c r="AI36" s="349">
        <f t="shared" si="36"/>
        <v>0</v>
      </c>
      <c r="AJ36" s="350">
        <f t="shared" si="37"/>
        <v>0</v>
      </c>
      <c r="AK36" s="356"/>
      <c r="AL36" s="357"/>
      <c r="AM36" s="357"/>
      <c r="AN36" s="357"/>
      <c r="AO36" s="357"/>
      <c r="AP36" s="357"/>
      <c r="AQ36" s="357"/>
      <c r="AR36" s="358"/>
    </row>
    <row r="37" spans="1:44" ht="12.95" customHeight="1">
      <c r="A37" s="275"/>
      <c r="B37" s="279"/>
      <c r="C37" s="343"/>
      <c r="D37" s="278"/>
      <c r="E37" s="344"/>
      <c r="F37" s="345"/>
      <c r="G37" s="281">
        <f t="shared" si="26"/>
        <v>0</v>
      </c>
      <c r="H37" s="282">
        <f t="shared" si="27"/>
        <v>0</v>
      </c>
      <c r="I37" s="375"/>
      <c r="J37" s="375"/>
      <c r="K37" s="284">
        <f t="shared" si="28"/>
        <v>0</v>
      </c>
      <c r="L37" s="285">
        <f t="shared" si="28"/>
        <v>0</v>
      </c>
      <c r="M37" s="293"/>
      <c r="N37" s="348"/>
      <c r="O37" s="295">
        <f t="shared" si="29"/>
        <v>0</v>
      </c>
      <c r="P37" s="296">
        <f t="shared" si="30"/>
        <v>0</v>
      </c>
      <c r="Q37" s="352"/>
      <c r="R37" s="352"/>
      <c r="S37" s="376">
        <f t="shared" si="31"/>
        <v>0</v>
      </c>
      <c r="T37" s="377">
        <f t="shared" si="31"/>
        <v>0</v>
      </c>
      <c r="U37" s="293"/>
      <c r="V37" s="348"/>
      <c r="W37" s="295">
        <f t="shared" si="32"/>
        <v>0</v>
      </c>
      <c r="X37" s="296">
        <f t="shared" si="32"/>
        <v>0</v>
      </c>
      <c r="Y37" s="352"/>
      <c r="Z37" s="352"/>
      <c r="AA37" s="298">
        <f t="shared" si="33"/>
        <v>0</v>
      </c>
      <c r="AB37" s="299">
        <f t="shared" si="33"/>
        <v>0</v>
      </c>
      <c r="AC37" s="351"/>
      <c r="AD37" s="352"/>
      <c r="AE37" s="349">
        <f t="shared" si="34"/>
        <v>0</v>
      </c>
      <c r="AF37" s="350">
        <f t="shared" si="35"/>
        <v>0</v>
      </c>
      <c r="AG37" s="352"/>
      <c r="AH37" s="352"/>
      <c r="AI37" s="349">
        <f t="shared" si="36"/>
        <v>0</v>
      </c>
      <c r="AJ37" s="350">
        <f t="shared" si="37"/>
        <v>0</v>
      </c>
      <c r="AK37" s="356"/>
      <c r="AL37" s="357"/>
      <c r="AM37" s="357"/>
      <c r="AN37" s="357"/>
      <c r="AO37" s="357"/>
      <c r="AP37" s="357"/>
      <c r="AQ37" s="357"/>
      <c r="AR37" s="358"/>
    </row>
    <row r="38" spans="1:44" ht="12.95" customHeight="1">
      <c r="A38" s="275"/>
      <c r="B38" s="279"/>
      <c r="C38" s="343"/>
      <c r="D38" s="278"/>
      <c r="E38" s="344"/>
      <c r="F38" s="345"/>
      <c r="G38" s="281">
        <f t="shared" si="26"/>
        <v>0</v>
      </c>
      <c r="H38" s="282">
        <f t="shared" si="27"/>
        <v>0</v>
      </c>
      <c r="I38" s="375"/>
      <c r="J38" s="375"/>
      <c r="K38" s="284">
        <f t="shared" si="28"/>
        <v>0</v>
      </c>
      <c r="L38" s="285">
        <f t="shared" si="28"/>
        <v>0</v>
      </c>
      <c r="M38" s="293"/>
      <c r="N38" s="348"/>
      <c r="O38" s="295">
        <f>+D38*M38</f>
        <v>0</v>
      </c>
      <c r="P38" s="296">
        <f t="shared" si="30"/>
        <v>0</v>
      </c>
      <c r="Q38" s="352"/>
      <c r="R38" s="352"/>
      <c r="S38" s="376">
        <f t="shared" si="31"/>
        <v>0</v>
      </c>
      <c r="T38" s="377">
        <f t="shared" si="31"/>
        <v>0</v>
      </c>
      <c r="U38" s="293"/>
      <c r="V38" s="348"/>
      <c r="W38" s="295">
        <f t="shared" si="32"/>
        <v>0</v>
      </c>
      <c r="X38" s="296">
        <f t="shared" si="32"/>
        <v>0</v>
      </c>
      <c r="Y38" s="352"/>
      <c r="Z38" s="352"/>
      <c r="AA38" s="298">
        <f t="shared" si="33"/>
        <v>0</v>
      </c>
      <c r="AB38" s="299">
        <f t="shared" si="33"/>
        <v>0</v>
      </c>
      <c r="AC38" s="351"/>
      <c r="AD38" s="352"/>
      <c r="AE38" s="349">
        <f t="shared" si="34"/>
        <v>0</v>
      </c>
      <c r="AF38" s="350">
        <f t="shared" si="35"/>
        <v>0</v>
      </c>
      <c r="AG38" s="352"/>
      <c r="AH38" s="352"/>
      <c r="AI38" s="349">
        <f t="shared" si="36"/>
        <v>0</v>
      </c>
      <c r="AJ38" s="350">
        <f t="shared" si="37"/>
        <v>0</v>
      </c>
      <c r="AK38" s="356"/>
      <c r="AL38" s="357"/>
      <c r="AM38" s="357"/>
      <c r="AN38" s="357"/>
      <c r="AO38" s="357"/>
      <c r="AP38" s="357"/>
      <c r="AQ38" s="357"/>
      <c r="AR38" s="358"/>
    </row>
    <row r="39" spans="1:44" ht="12.95" customHeight="1">
      <c r="A39" s="378"/>
      <c r="B39" s="279"/>
      <c r="C39" s="343"/>
      <c r="D39" s="278"/>
      <c r="E39" s="344"/>
      <c r="F39" s="345"/>
      <c r="G39" s="281">
        <f t="shared" si="26"/>
        <v>0</v>
      </c>
      <c r="H39" s="282">
        <f t="shared" si="27"/>
        <v>0</v>
      </c>
      <c r="I39" s="375"/>
      <c r="J39" s="375"/>
      <c r="K39" s="284">
        <f t="shared" si="28"/>
        <v>0</v>
      </c>
      <c r="L39" s="285">
        <f t="shared" si="28"/>
        <v>0</v>
      </c>
      <c r="M39" s="293"/>
      <c r="N39" s="348"/>
      <c r="O39" s="295">
        <f t="shared" si="29"/>
        <v>0</v>
      </c>
      <c r="P39" s="296">
        <f t="shared" si="30"/>
        <v>0</v>
      </c>
      <c r="Q39" s="352"/>
      <c r="R39" s="352"/>
      <c r="S39" s="376">
        <f t="shared" si="31"/>
        <v>0</v>
      </c>
      <c r="T39" s="377">
        <f t="shared" si="31"/>
        <v>0</v>
      </c>
      <c r="U39" s="293"/>
      <c r="V39" s="348"/>
      <c r="W39" s="295">
        <f t="shared" si="32"/>
        <v>0</v>
      </c>
      <c r="X39" s="296">
        <f t="shared" si="32"/>
        <v>0</v>
      </c>
      <c r="Y39" s="352"/>
      <c r="Z39" s="352"/>
      <c r="AA39" s="298">
        <f t="shared" si="33"/>
        <v>0</v>
      </c>
      <c r="AB39" s="299">
        <f t="shared" si="33"/>
        <v>0</v>
      </c>
      <c r="AC39" s="351"/>
      <c r="AD39" s="352"/>
      <c r="AE39" s="349">
        <f t="shared" si="34"/>
        <v>0</v>
      </c>
      <c r="AF39" s="350">
        <f t="shared" si="35"/>
        <v>0</v>
      </c>
      <c r="AG39" s="352"/>
      <c r="AH39" s="352"/>
      <c r="AI39" s="349">
        <f t="shared" si="36"/>
        <v>0</v>
      </c>
      <c r="AJ39" s="350">
        <f t="shared" si="37"/>
        <v>0</v>
      </c>
      <c r="AK39" s="356"/>
      <c r="AL39" s="357"/>
      <c r="AM39" s="357"/>
      <c r="AN39" s="357"/>
      <c r="AO39" s="357"/>
      <c r="AP39" s="357"/>
      <c r="AQ39" s="357"/>
      <c r="AR39" s="358"/>
    </row>
    <row r="40" spans="1:44" ht="12.95" customHeight="1">
      <c r="A40" s="378"/>
      <c r="B40" s="279"/>
      <c r="C40" s="343"/>
      <c r="D40" s="278"/>
      <c r="E40" s="344"/>
      <c r="F40" s="345"/>
      <c r="G40" s="281">
        <f t="shared" si="26"/>
        <v>0</v>
      </c>
      <c r="H40" s="282">
        <f t="shared" si="27"/>
        <v>0</v>
      </c>
      <c r="I40" s="375"/>
      <c r="J40" s="375"/>
      <c r="K40" s="284">
        <f t="shared" si="28"/>
        <v>0</v>
      </c>
      <c r="L40" s="285">
        <f t="shared" si="28"/>
        <v>0</v>
      </c>
      <c r="M40" s="293"/>
      <c r="N40" s="348"/>
      <c r="O40" s="295">
        <f t="shared" si="29"/>
        <v>0</v>
      </c>
      <c r="P40" s="296">
        <f t="shared" si="30"/>
        <v>0</v>
      </c>
      <c r="Q40" s="352"/>
      <c r="R40" s="352"/>
      <c r="S40" s="376">
        <f t="shared" si="31"/>
        <v>0</v>
      </c>
      <c r="T40" s="377">
        <f t="shared" si="31"/>
        <v>0</v>
      </c>
      <c r="U40" s="293"/>
      <c r="V40" s="348"/>
      <c r="W40" s="295">
        <f t="shared" si="32"/>
        <v>0</v>
      </c>
      <c r="X40" s="296">
        <f t="shared" si="32"/>
        <v>0</v>
      </c>
      <c r="Y40" s="352"/>
      <c r="Z40" s="352"/>
      <c r="AA40" s="298">
        <f t="shared" si="33"/>
        <v>0</v>
      </c>
      <c r="AB40" s="299">
        <f t="shared" si="33"/>
        <v>0</v>
      </c>
      <c r="AC40" s="351"/>
      <c r="AD40" s="352"/>
      <c r="AE40" s="349">
        <f t="shared" si="34"/>
        <v>0</v>
      </c>
      <c r="AF40" s="350">
        <f t="shared" si="35"/>
        <v>0</v>
      </c>
      <c r="AG40" s="352"/>
      <c r="AH40" s="352"/>
      <c r="AI40" s="349">
        <f t="shared" si="36"/>
        <v>0</v>
      </c>
      <c r="AJ40" s="350">
        <f t="shared" si="37"/>
        <v>0</v>
      </c>
      <c r="AK40" s="356"/>
      <c r="AL40" s="357"/>
      <c r="AM40" s="357"/>
      <c r="AN40" s="357"/>
      <c r="AO40" s="357"/>
      <c r="AP40" s="357"/>
      <c r="AQ40" s="357"/>
      <c r="AR40" s="358"/>
    </row>
    <row r="41" spans="1:44" ht="12.95" customHeight="1">
      <c r="A41" s="378"/>
      <c r="B41" s="279"/>
      <c r="C41" s="343"/>
      <c r="D41" s="278"/>
      <c r="E41" s="344"/>
      <c r="F41" s="345"/>
      <c r="G41" s="281">
        <f t="shared" si="26"/>
        <v>0</v>
      </c>
      <c r="H41" s="282">
        <f t="shared" si="27"/>
        <v>0</v>
      </c>
      <c r="I41" s="375"/>
      <c r="J41" s="375"/>
      <c r="K41" s="284">
        <f t="shared" si="28"/>
        <v>0</v>
      </c>
      <c r="L41" s="285">
        <f t="shared" si="28"/>
        <v>0</v>
      </c>
      <c r="M41" s="293"/>
      <c r="N41" s="348"/>
      <c r="O41" s="295">
        <f t="shared" si="29"/>
        <v>0</v>
      </c>
      <c r="P41" s="296">
        <f t="shared" si="30"/>
        <v>0</v>
      </c>
      <c r="Q41" s="352"/>
      <c r="R41" s="352"/>
      <c r="S41" s="376">
        <f t="shared" si="31"/>
        <v>0</v>
      </c>
      <c r="T41" s="377">
        <f t="shared" si="31"/>
        <v>0</v>
      </c>
      <c r="U41" s="293"/>
      <c r="V41" s="348"/>
      <c r="W41" s="295">
        <f t="shared" si="32"/>
        <v>0</v>
      </c>
      <c r="X41" s="296">
        <f t="shared" si="32"/>
        <v>0</v>
      </c>
      <c r="Y41" s="352"/>
      <c r="Z41" s="352"/>
      <c r="AA41" s="298">
        <f t="shared" si="33"/>
        <v>0</v>
      </c>
      <c r="AB41" s="299">
        <f t="shared" si="33"/>
        <v>0</v>
      </c>
      <c r="AC41" s="351"/>
      <c r="AD41" s="352"/>
      <c r="AE41" s="349">
        <f t="shared" si="34"/>
        <v>0</v>
      </c>
      <c r="AF41" s="350">
        <f t="shared" si="35"/>
        <v>0</v>
      </c>
      <c r="AG41" s="352"/>
      <c r="AH41" s="352"/>
      <c r="AI41" s="349">
        <f t="shared" si="36"/>
        <v>0</v>
      </c>
      <c r="AJ41" s="350">
        <f t="shared" si="37"/>
        <v>0</v>
      </c>
      <c r="AK41" s="356"/>
      <c r="AL41" s="357"/>
      <c r="AM41" s="357"/>
      <c r="AN41" s="357"/>
      <c r="AO41" s="357"/>
      <c r="AP41" s="357"/>
      <c r="AQ41" s="357"/>
      <c r="AR41" s="358"/>
    </row>
    <row r="42" spans="1:44" ht="12.95" customHeight="1">
      <c r="A42" s="378"/>
      <c r="B42" s="279"/>
      <c r="C42" s="343"/>
      <c r="D42" s="278"/>
      <c r="E42" s="379"/>
      <c r="F42" s="347"/>
      <c r="G42" s="281">
        <f t="shared" si="26"/>
        <v>0</v>
      </c>
      <c r="H42" s="282">
        <f t="shared" si="27"/>
        <v>0</v>
      </c>
      <c r="I42" s="375"/>
      <c r="J42" s="375"/>
      <c r="K42" s="284">
        <f t="shared" si="28"/>
        <v>0</v>
      </c>
      <c r="L42" s="285">
        <f t="shared" si="28"/>
        <v>0</v>
      </c>
      <c r="M42" s="293"/>
      <c r="N42" s="348"/>
      <c r="O42" s="295">
        <f t="shared" si="29"/>
        <v>0</v>
      </c>
      <c r="P42" s="296">
        <f t="shared" si="30"/>
        <v>0</v>
      </c>
      <c r="Q42" s="352"/>
      <c r="R42" s="352"/>
      <c r="S42" s="376">
        <f t="shared" si="31"/>
        <v>0</v>
      </c>
      <c r="T42" s="377">
        <f t="shared" si="31"/>
        <v>0</v>
      </c>
      <c r="U42" s="293"/>
      <c r="V42" s="348"/>
      <c r="W42" s="295">
        <f t="shared" si="32"/>
        <v>0</v>
      </c>
      <c r="X42" s="296">
        <f t="shared" si="32"/>
        <v>0</v>
      </c>
      <c r="Y42" s="352"/>
      <c r="Z42" s="352"/>
      <c r="AA42" s="298">
        <f t="shared" si="33"/>
        <v>0</v>
      </c>
      <c r="AB42" s="299">
        <f t="shared" si="33"/>
        <v>0</v>
      </c>
      <c r="AC42" s="351"/>
      <c r="AD42" s="352"/>
      <c r="AE42" s="349">
        <f t="shared" si="34"/>
        <v>0</v>
      </c>
      <c r="AF42" s="350">
        <f t="shared" si="35"/>
        <v>0</v>
      </c>
      <c r="AG42" s="352"/>
      <c r="AH42" s="352"/>
      <c r="AI42" s="349">
        <f t="shared" si="36"/>
        <v>0</v>
      </c>
      <c r="AJ42" s="350">
        <f t="shared" si="37"/>
        <v>0</v>
      </c>
      <c r="AK42" s="356"/>
      <c r="AL42" s="357"/>
      <c r="AM42" s="357"/>
      <c r="AN42" s="357"/>
      <c r="AO42" s="357"/>
      <c r="AP42" s="357"/>
      <c r="AQ42" s="357"/>
      <c r="AR42" s="358"/>
    </row>
    <row r="43" spans="1:44" ht="12.95" customHeight="1" thickBot="1">
      <c r="A43" s="380" t="s">
        <v>106</v>
      </c>
      <c r="B43" s="308"/>
      <c r="C43" s="309"/>
      <c r="D43" s="381">
        <f>SUM(D32:D42)</f>
        <v>0</v>
      </c>
      <c r="E43" s="382"/>
      <c r="F43" s="383"/>
      <c r="G43" s="312">
        <f>SUM(G32:G42)</f>
        <v>0</v>
      </c>
      <c r="H43" s="313">
        <f>SUM(H32:H42)</f>
        <v>0</v>
      </c>
      <c r="I43" s="330"/>
      <c r="J43" s="330"/>
      <c r="K43" s="315">
        <f>SUM(K32:K42)</f>
        <v>0</v>
      </c>
      <c r="L43" s="316">
        <f>SUM(L32:L42)</f>
        <v>0</v>
      </c>
      <c r="M43" s="363"/>
      <c r="N43" s="364"/>
      <c r="O43" s="668">
        <f>SUM(O32:O42)</f>
        <v>0</v>
      </c>
      <c r="P43" s="325">
        <f>SUM(P32:P42)</f>
        <v>0</v>
      </c>
      <c r="Q43" s="363"/>
      <c r="R43" s="364"/>
      <c r="S43" s="384">
        <f>SUM(S32:S42)</f>
        <v>0</v>
      </c>
      <c r="T43" s="385">
        <f>SUM(T32:T42)</f>
        <v>0</v>
      </c>
      <c r="U43" s="363"/>
      <c r="V43" s="364"/>
      <c r="W43" s="324">
        <f>SUM(W33:W42)</f>
        <v>0</v>
      </c>
      <c r="X43" s="325">
        <f>SUM(X33:X42)</f>
        <v>0</v>
      </c>
      <c r="Y43" s="363"/>
      <c r="Z43" s="364"/>
      <c r="AA43" s="298">
        <f t="shared" si="33"/>
        <v>0</v>
      </c>
      <c r="AB43" s="329">
        <f>SUM(AB32:AB42)</f>
        <v>0</v>
      </c>
      <c r="AC43" s="363"/>
      <c r="AD43" s="364"/>
      <c r="AE43" s="367">
        <f>SUM(AE32:AE42)</f>
        <v>0</v>
      </c>
      <c r="AF43" s="368">
        <f>SUM(AF32:AF42)</f>
        <v>0</v>
      </c>
      <c r="AG43" s="363"/>
      <c r="AH43" s="364"/>
      <c r="AI43" s="367">
        <f>SUM(AI32:AI42)</f>
        <v>0</v>
      </c>
      <c r="AJ43" s="368">
        <f>SUM(AJ32:AJ42)</f>
        <v>0</v>
      </c>
      <c r="AK43" s="369"/>
      <c r="AL43" s="370"/>
      <c r="AM43" s="370"/>
      <c r="AN43" s="370"/>
      <c r="AO43" s="370"/>
      <c r="AP43" s="370"/>
      <c r="AQ43" s="370"/>
      <c r="AR43" s="371"/>
    </row>
    <row r="44" spans="1:44" ht="12.95" customHeight="1" thickTop="1" thickBot="1">
      <c r="A44" s="386" t="s">
        <v>16</v>
      </c>
      <c r="B44" s="387"/>
      <c r="C44" s="388"/>
      <c r="D44" s="389"/>
      <c r="E44" s="387"/>
      <c r="F44" s="390"/>
      <c r="G44" s="387"/>
      <c r="H44" s="390"/>
      <c r="I44" s="391">
        <f>+I19+I31+I43</f>
        <v>0</v>
      </c>
      <c r="J44" s="391">
        <f>+J19+J31+J43</f>
        <v>0</v>
      </c>
      <c r="K44" s="392">
        <f>+K19+K31+K43</f>
        <v>0</v>
      </c>
      <c r="L44" s="393">
        <f>+L19+L31+L43</f>
        <v>0</v>
      </c>
      <c r="M44" s="387"/>
      <c r="N44" s="388"/>
      <c r="O44" s="394">
        <f t="shared" ref="O44:T44" si="38">+O19+O31+O43</f>
        <v>0</v>
      </c>
      <c r="P44" s="395">
        <f t="shared" si="38"/>
        <v>0</v>
      </c>
      <c r="Q44" s="396">
        <f t="shared" si="38"/>
        <v>0</v>
      </c>
      <c r="R44" s="397">
        <f t="shared" si="38"/>
        <v>0</v>
      </c>
      <c r="S44" s="398">
        <f t="shared" si="38"/>
        <v>0</v>
      </c>
      <c r="T44" s="399">
        <f t="shared" si="38"/>
        <v>0</v>
      </c>
      <c r="U44" s="387"/>
      <c r="V44" s="388"/>
      <c r="W44" s="394">
        <f t="shared" ref="W44:AB44" si="39">+W19+W31+W43</f>
        <v>0</v>
      </c>
      <c r="X44" s="395">
        <f t="shared" si="39"/>
        <v>0</v>
      </c>
      <c r="Y44" s="400">
        <f t="shared" si="39"/>
        <v>0</v>
      </c>
      <c r="Z44" s="400">
        <f t="shared" si="39"/>
        <v>0</v>
      </c>
      <c r="AA44" s="401">
        <f t="shared" si="39"/>
        <v>0</v>
      </c>
      <c r="AB44" s="402">
        <f t="shared" si="39"/>
        <v>0</v>
      </c>
      <c r="AC44" s="387"/>
      <c r="AD44" s="388"/>
      <c r="AE44" s="403">
        <f>+AE19+AE31+AE43</f>
        <v>0</v>
      </c>
      <c r="AF44" s="404">
        <f>+AF19+AF31+AE43</f>
        <v>0</v>
      </c>
      <c r="AG44" s="405">
        <f>+AG19+AG31+AF43</f>
        <v>0</v>
      </c>
      <c r="AH44" s="405">
        <f>+AH19+AH31+AG43</f>
        <v>0</v>
      </c>
      <c r="AI44" s="406">
        <f>+AI19+AI31+AH43</f>
        <v>0</v>
      </c>
      <c r="AJ44" s="407">
        <f>+AJ19+AJ31+AI43</f>
        <v>0</v>
      </c>
      <c r="AK44" s="408"/>
      <c r="AL44" s="409"/>
      <c r="AM44" s="409"/>
      <c r="AN44" s="409"/>
      <c r="AO44" s="409"/>
      <c r="AP44" s="409"/>
      <c r="AQ44" s="409"/>
      <c r="AR44" s="410"/>
    </row>
    <row r="45" spans="1:44" ht="12.75" thickTop="1" thickBot="1">
      <c r="A45" s="411" t="s">
        <v>107</v>
      </c>
      <c r="B45" s="412">
        <f>MAX(O44:P44)</f>
        <v>0</v>
      </c>
      <c r="C45" s="413" t="s">
        <v>108</v>
      </c>
      <c r="D45" s="413"/>
      <c r="E45" s="158"/>
      <c r="F45" s="415" t="s">
        <v>262</v>
      </c>
      <c r="G45" s="415"/>
      <c r="H45" s="414"/>
      <c r="I45" s="414"/>
      <c r="J45" s="414"/>
      <c r="K45" s="414"/>
      <c r="L45" s="414"/>
      <c r="M45" s="414"/>
      <c r="N45" s="414"/>
      <c r="O45" s="414"/>
      <c r="P45" s="414"/>
      <c r="Q45" s="414"/>
      <c r="R45" s="414"/>
      <c r="S45" s="414"/>
      <c r="T45" s="414"/>
      <c r="U45" s="414"/>
      <c r="V45" s="414"/>
      <c r="W45" s="416"/>
      <c r="X45" s="416"/>
      <c r="Y45" s="416"/>
      <c r="Z45" s="416"/>
      <c r="AA45" s="416"/>
      <c r="AB45" s="416"/>
      <c r="AC45" s="416"/>
      <c r="AD45" s="416"/>
      <c r="AE45" s="414"/>
      <c r="AF45" s="414"/>
      <c r="AG45" s="414"/>
      <c r="AH45" s="414"/>
      <c r="AI45" s="414"/>
      <c r="AJ45" s="414"/>
      <c r="AK45" s="414"/>
      <c r="AL45" s="414"/>
      <c r="AM45" s="414"/>
      <c r="AN45" s="414"/>
      <c r="AO45" s="414"/>
      <c r="AP45" s="414"/>
      <c r="AQ45" s="414"/>
      <c r="AR45" s="417"/>
    </row>
    <row r="46" spans="1:44" ht="11.25">
      <c r="A46" s="418" t="s">
        <v>235</v>
      </c>
      <c r="B46" s="419"/>
      <c r="C46" s="420"/>
      <c r="D46" s="565"/>
      <c r="E46" s="220"/>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421"/>
      <c r="AF46" s="421"/>
      <c r="AG46" s="421"/>
      <c r="AH46" s="421"/>
      <c r="AI46" s="421"/>
      <c r="AJ46" s="421"/>
      <c r="AK46" s="421"/>
      <c r="AL46" s="421"/>
      <c r="AM46" s="565"/>
      <c r="AN46" s="565"/>
      <c r="AO46" s="565"/>
      <c r="AP46" s="565"/>
      <c r="AQ46" s="565"/>
      <c r="AR46" s="565"/>
    </row>
    <row r="47" spans="1:44" ht="11.25">
      <c r="A47" s="418" t="s">
        <v>263</v>
      </c>
      <c r="B47" s="419"/>
      <c r="C47" s="420"/>
      <c r="D47" s="565"/>
      <c r="E47" s="220"/>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421"/>
      <c r="AF47" s="421"/>
      <c r="AG47" s="421"/>
      <c r="AH47" s="421"/>
      <c r="AI47" s="421"/>
      <c r="AJ47" s="421"/>
      <c r="AK47" s="421"/>
      <c r="AL47" s="421"/>
      <c r="AM47" s="565"/>
      <c r="AN47" s="565"/>
      <c r="AO47" s="565"/>
      <c r="AP47" s="565"/>
      <c r="AQ47" s="565"/>
      <c r="AR47" s="565"/>
    </row>
    <row r="48" spans="1:44" ht="11.25">
      <c r="A48" s="418" t="s">
        <v>234</v>
      </c>
      <c r="B48" s="419"/>
      <c r="C48" s="420"/>
      <c r="D48" s="565"/>
      <c r="E48" s="220"/>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421"/>
      <c r="AF48" s="421"/>
      <c r="AG48" s="421"/>
      <c r="AH48" s="421"/>
      <c r="AI48" s="421"/>
      <c r="AJ48" s="421"/>
      <c r="AK48" s="421"/>
      <c r="AL48" s="421"/>
      <c r="AM48" s="565"/>
      <c r="AN48" s="565"/>
      <c r="AO48" s="565"/>
      <c r="AP48" s="565"/>
      <c r="AQ48" s="565"/>
      <c r="AR48" s="565"/>
    </row>
    <row r="49" spans="1:44" ht="11.25">
      <c r="A49" s="418" t="s">
        <v>233</v>
      </c>
      <c r="B49" s="419"/>
      <c r="C49" s="420"/>
      <c r="D49" s="565"/>
      <c r="E49" s="220"/>
      <c r="F49" s="565"/>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c r="AE49" s="421"/>
      <c r="AF49" s="421"/>
      <c r="AG49" s="421"/>
      <c r="AH49" s="421"/>
      <c r="AI49" s="421"/>
      <c r="AJ49" s="421"/>
      <c r="AK49" s="421"/>
      <c r="AL49" s="421"/>
      <c r="AM49" s="565"/>
      <c r="AN49" s="565"/>
      <c r="AO49" s="565"/>
      <c r="AP49" s="565"/>
      <c r="AQ49" s="565"/>
      <c r="AR49" s="565"/>
    </row>
    <row r="50" spans="1:44" ht="12.95" customHeight="1" thickBot="1">
      <c r="A50" s="244" t="s">
        <v>109</v>
      </c>
    </row>
    <row r="51" spans="1:44" ht="12.95" customHeight="1" thickBot="1">
      <c r="A51" s="1013"/>
      <c r="B51" s="1014"/>
      <c r="C51" s="1015"/>
      <c r="D51" s="1021" t="s">
        <v>336</v>
      </c>
      <c r="E51" s="1022"/>
      <c r="F51" s="1022"/>
      <c r="G51" s="1022"/>
      <c r="H51" s="1022"/>
      <c r="I51" s="1022"/>
      <c r="J51" s="1022"/>
      <c r="K51" s="1022"/>
      <c r="L51" s="1022"/>
      <c r="M51" s="1022"/>
      <c r="N51" s="1022"/>
      <c r="O51" s="1022"/>
      <c r="P51" s="1022"/>
      <c r="Q51" s="1023"/>
      <c r="R51" s="1024" t="s">
        <v>337</v>
      </c>
      <c r="S51" s="1025"/>
      <c r="T51" s="1025"/>
      <c r="U51" s="1025"/>
      <c r="V51" s="1025"/>
      <c r="W51" s="1025"/>
      <c r="X51" s="1025"/>
      <c r="Y51" s="1025"/>
      <c r="Z51" s="1025"/>
      <c r="AA51" s="1025"/>
      <c r="AB51" s="1025"/>
      <c r="AC51" s="1025"/>
      <c r="AD51" s="1025"/>
      <c r="AE51" s="1026"/>
      <c r="AF51" s="1027" t="s">
        <v>16</v>
      </c>
      <c r="AG51" s="1027"/>
      <c r="AH51" s="1027" t="s">
        <v>99</v>
      </c>
      <c r="AI51" s="1027"/>
      <c r="AJ51" s="1027"/>
      <c r="AK51" s="1027"/>
      <c r="AL51" s="1030"/>
    </row>
    <row r="52" spans="1:44" ht="12.95" customHeight="1" thickTop="1">
      <c r="A52" s="1016"/>
      <c r="B52" s="1017"/>
      <c r="C52" s="877"/>
      <c r="D52" s="1033" t="s">
        <v>232</v>
      </c>
      <c r="E52" s="1034"/>
      <c r="F52" s="1034"/>
      <c r="G52" s="1035"/>
      <c r="H52" s="1033" t="s">
        <v>231</v>
      </c>
      <c r="I52" s="1034"/>
      <c r="J52" s="1034"/>
      <c r="K52" s="1035"/>
      <c r="L52" s="1036" t="s">
        <v>225</v>
      </c>
      <c r="M52" s="1037"/>
      <c r="N52" s="1037"/>
      <c r="O52" s="1038"/>
      <c r="P52" s="1039" t="s">
        <v>89</v>
      </c>
      <c r="Q52" s="1040"/>
      <c r="R52" s="1003" t="s">
        <v>232</v>
      </c>
      <c r="S52" s="1004"/>
      <c r="T52" s="1004"/>
      <c r="U52" s="1005"/>
      <c r="V52" s="1003" t="s">
        <v>231</v>
      </c>
      <c r="W52" s="1004"/>
      <c r="X52" s="1004"/>
      <c r="Y52" s="1005"/>
      <c r="Z52" s="1003" t="s">
        <v>225</v>
      </c>
      <c r="AA52" s="1004"/>
      <c r="AB52" s="1004"/>
      <c r="AC52" s="1005"/>
      <c r="AD52" s="1006" t="s">
        <v>89</v>
      </c>
      <c r="AE52" s="1007"/>
      <c r="AF52" s="1028"/>
      <c r="AG52" s="1028"/>
      <c r="AH52" s="1028"/>
      <c r="AI52" s="1028"/>
      <c r="AJ52" s="1028"/>
      <c r="AK52" s="1028"/>
      <c r="AL52" s="1031"/>
    </row>
    <row r="53" spans="1:44" ht="12.95" customHeight="1" thickBot="1">
      <c r="A53" s="1018"/>
      <c r="B53" s="1019"/>
      <c r="C53" s="1020"/>
      <c r="D53" s="422" t="s">
        <v>111</v>
      </c>
      <c r="E53" s="360" t="s">
        <v>112</v>
      </c>
      <c r="F53" s="360" t="s">
        <v>113</v>
      </c>
      <c r="G53" s="423" t="s">
        <v>114</v>
      </c>
      <c r="H53" s="360" t="s">
        <v>115</v>
      </c>
      <c r="I53" s="360" t="s">
        <v>116</v>
      </c>
      <c r="J53" s="360" t="s">
        <v>117</v>
      </c>
      <c r="K53" s="423" t="s">
        <v>118</v>
      </c>
      <c r="L53" s="252" t="s">
        <v>119</v>
      </c>
      <c r="M53" s="360" t="s">
        <v>120</v>
      </c>
      <c r="N53" s="360" t="s">
        <v>121</v>
      </c>
      <c r="O53" s="423" t="s">
        <v>122</v>
      </c>
      <c r="P53" s="1041"/>
      <c r="Q53" s="1042"/>
      <c r="R53" s="424" t="s">
        <v>111</v>
      </c>
      <c r="S53" s="381" t="s">
        <v>112</v>
      </c>
      <c r="T53" s="381" t="s">
        <v>113</v>
      </c>
      <c r="U53" s="253" t="s">
        <v>114</v>
      </c>
      <c r="V53" s="381" t="s">
        <v>115</v>
      </c>
      <c r="W53" s="381" t="s">
        <v>116</v>
      </c>
      <c r="X53" s="381" t="s">
        <v>117</v>
      </c>
      <c r="Y53" s="253" t="s">
        <v>118</v>
      </c>
      <c r="Z53" s="424" t="s">
        <v>119</v>
      </c>
      <c r="AA53" s="381" t="s">
        <v>120</v>
      </c>
      <c r="AB53" s="381" t="s">
        <v>121</v>
      </c>
      <c r="AC53" s="424" t="s">
        <v>122</v>
      </c>
      <c r="AD53" s="1008"/>
      <c r="AE53" s="1009"/>
      <c r="AF53" s="1029"/>
      <c r="AG53" s="1029"/>
      <c r="AH53" s="1029"/>
      <c r="AI53" s="1029"/>
      <c r="AJ53" s="1029"/>
      <c r="AK53" s="1029"/>
      <c r="AL53" s="1032"/>
    </row>
    <row r="54" spans="1:44" ht="12.95" customHeight="1" thickTop="1">
      <c r="A54" s="850" t="s">
        <v>230</v>
      </c>
      <c r="B54" s="578" t="s">
        <v>101</v>
      </c>
      <c r="C54" s="425" t="s">
        <v>338</v>
      </c>
      <c r="D54" s="1010"/>
      <c r="E54" s="1011"/>
      <c r="F54" s="1011"/>
      <c r="G54" s="1012"/>
      <c r="H54" s="426"/>
      <c r="I54" s="426"/>
      <c r="J54" s="426"/>
      <c r="K54" s="427"/>
      <c r="L54" s="428"/>
      <c r="M54" s="429"/>
      <c r="N54" s="429"/>
      <c r="O54" s="429"/>
      <c r="P54" s="430"/>
      <c r="Q54" s="431"/>
      <c r="R54" s="1010"/>
      <c r="S54" s="1011"/>
      <c r="T54" s="1011"/>
      <c r="U54" s="1012"/>
      <c r="V54" s="426"/>
      <c r="W54" s="426"/>
      <c r="X54" s="426"/>
      <c r="Y54" s="427"/>
      <c r="Z54" s="428"/>
      <c r="AA54" s="429"/>
      <c r="AB54" s="429"/>
      <c r="AC54" s="429"/>
      <c r="AD54" s="430"/>
      <c r="AE54" s="431"/>
      <c r="AF54" s="430"/>
      <c r="AG54" s="431"/>
      <c r="AH54" s="991" t="s">
        <v>264</v>
      </c>
      <c r="AI54" s="992"/>
      <c r="AJ54" s="992"/>
      <c r="AK54" s="992"/>
      <c r="AL54" s="993"/>
    </row>
    <row r="55" spans="1:44" ht="12.95" customHeight="1">
      <c r="A55" s="953"/>
      <c r="B55" s="572" t="s">
        <v>102</v>
      </c>
      <c r="C55" s="432" t="s">
        <v>338</v>
      </c>
      <c r="D55" s="994"/>
      <c r="E55" s="995"/>
      <c r="F55" s="995"/>
      <c r="G55" s="996"/>
      <c r="H55" s="997"/>
      <c r="I55" s="998"/>
      <c r="J55" s="998"/>
      <c r="K55" s="999"/>
      <c r="L55" s="433"/>
      <c r="M55" s="434"/>
      <c r="N55" s="434"/>
      <c r="O55" s="434"/>
      <c r="P55" s="435"/>
      <c r="Q55" s="436"/>
      <c r="R55" s="994"/>
      <c r="S55" s="995"/>
      <c r="T55" s="995"/>
      <c r="U55" s="996"/>
      <c r="V55" s="997"/>
      <c r="W55" s="998"/>
      <c r="X55" s="998"/>
      <c r="Y55" s="999"/>
      <c r="Z55" s="433"/>
      <c r="AA55" s="434"/>
      <c r="AB55" s="434"/>
      <c r="AC55" s="434"/>
      <c r="AD55" s="435"/>
      <c r="AE55" s="436"/>
      <c r="AF55" s="435"/>
      <c r="AG55" s="436"/>
      <c r="AH55" s="1000" t="s">
        <v>229</v>
      </c>
      <c r="AI55" s="1001"/>
      <c r="AJ55" s="1001"/>
      <c r="AK55" s="1001"/>
      <c r="AL55" s="1002"/>
    </row>
    <row r="56" spans="1:44" ht="12.95" customHeight="1">
      <c r="A56" s="952" t="s">
        <v>123</v>
      </c>
      <c r="B56" s="954" t="s">
        <v>101</v>
      </c>
      <c r="C56" s="437" t="s">
        <v>110</v>
      </c>
      <c r="D56" s="438"/>
      <c r="E56" s="439">
        <f>17*7</f>
        <v>119</v>
      </c>
      <c r="F56" s="439">
        <f>10*7</f>
        <v>70</v>
      </c>
      <c r="G56" s="440">
        <f>20*7</f>
        <v>140</v>
      </c>
      <c r="H56" s="441"/>
      <c r="I56" s="441"/>
      <c r="J56" s="441"/>
      <c r="K56" s="442"/>
      <c r="L56" s="438"/>
      <c r="M56" s="441"/>
      <c r="N56" s="441"/>
      <c r="O56" s="441"/>
      <c r="P56" s="443">
        <f>SUM(D56:O56)</f>
        <v>329</v>
      </c>
      <c r="Q56" s="958">
        <f>+SUM(P56:P57)</f>
        <v>469</v>
      </c>
      <c r="R56" s="438"/>
      <c r="S56" s="439">
        <f>20*9</f>
        <v>180</v>
      </c>
      <c r="T56" s="439">
        <f>20*9</f>
        <v>180</v>
      </c>
      <c r="U56" s="440">
        <f>20*9</f>
        <v>180</v>
      </c>
      <c r="V56" s="441"/>
      <c r="W56" s="441"/>
      <c r="X56" s="441"/>
      <c r="Y56" s="442"/>
      <c r="Z56" s="441"/>
      <c r="AA56" s="441"/>
      <c r="AB56" s="441"/>
      <c r="AC56" s="441"/>
      <c r="AD56" s="443">
        <f>SUM(R56:AC56)</f>
        <v>540</v>
      </c>
      <c r="AE56" s="958">
        <f>+SUM(AD56:AD57)</f>
        <v>720</v>
      </c>
      <c r="AF56" s="444"/>
      <c r="AG56" s="985"/>
      <c r="AH56" s="445"/>
      <c r="AI56" s="446"/>
      <c r="AJ56" s="446"/>
      <c r="AK56" s="446"/>
      <c r="AL56" s="447"/>
    </row>
    <row r="57" spans="1:44" ht="12.95" customHeight="1">
      <c r="A57" s="851"/>
      <c r="B57" s="955"/>
      <c r="C57" s="448" t="s">
        <v>124</v>
      </c>
      <c r="D57" s="449">
        <f>20*7</f>
        <v>140</v>
      </c>
      <c r="E57" s="450"/>
      <c r="F57" s="450"/>
      <c r="G57" s="451"/>
      <c r="H57" s="450"/>
      <c r="I57" s="450"/>
      <c r="J57" s="450"/>
      <c r="K57" s="451"/>
      <c r="L57" s="452"/>
      <c r="M57" s="450"/>
      <c r="N57" s="450"/>
      <c r="O57" s="450"/>
      <c r="P57" s="453">
        <f>SUM(D57:O57)</f>
        <v>140</v>
      </c>
      <c r="Q57" s="959"/>
      <c r="R57" s="449">
        <f>20*9</f>
        <v>180</v>
      </c>
      <c r="S57" s="450"/>
      <c r="T57" s="450"/>
      <c r="U57" s="451"/>
      <c r="V57" s="450"/>
      <c r="W57" s="450"/>
      <c r="X57" s="450"/>
      <c r="Y57" s="451"/>
      <c r="Z57" s="450"/>
      <c r="AA57" s="450"/>
      <c r="AB57" s="450"/>
      <c r="AC57" s="450"/>
      <c r="AD57" s="453">
        <f>SUM(R57:AC57)</f>
        <v>180</v>
      </c>
      <c r="AE57" s="959"/>
      <c r="AF57" s="454"/>
      <c r="AG57" s="986"/>
      <c r="AH57" s="455"/>
      <c r="AI57" s="456"/>
      <c r="AJ57" s="456"/>
      <c r="AK57" s="456"/>
      <c r="AL57" s="457"/>
    </row>
    <row r="58" spans="1:44" ht="12.95" customHeight="1">
      <c r="A58" s="953"/>
      <c r="B58" s="458" t="s">
        <v>102</v>
      </c>
      <c r="C58" s="340" t="s">
        <v>124</v>
      </c>
      <c r="D58" s="459"/>
      <c r="E58" s="460"/>
      <c r="F58" s="460"/>
      <c r="G58" s="461"/>
      <c r="H58" s="462">
        <f>15*7</f>
        <v>105</v>
      </c>
      <c r="I58" s="462">
        <f>17*7</f>
        <v>119</v>
      </c>
      <c r="J58" s="462">
        <f>20*7</f>
        <v>140</v>
      </c>
      <c r="K58" s="463">
        <f>15*7</f>
        <v>105</v>
      </c>
      <c r="L58" s="459"/>
      <c r="M58" s="460"/>
      <c r="N58" s="460"/>
      <c r="O58" s="460"/>
      <c r="P58" s="464"/>
      <c r="Q58" s="465">
        <f>+SUM(D58:O58)</f>
        <v>469</v>
      </c>
      <c r="R58" s="459"/>
      <c r="S58" s="460"/>
      <c r="T58" s="460"/>
      <c r="U58" s="461"/>
      <c r="V58" s="462">
        <f>20*9</f>
        <v>180</v>
      </c>
      <c r="W58" s="462">
        <f>20*9</f>
        <v>180</v>
      </c>
      <c r="X58" s="462">
        <f>20*9</f>
        <v>180</v>
      </c>
      <c r="Y58" s="463">
        <f>15*9</f>
        <v>135</v>
      </c>
      <c r="Z58" s="459"/>
      <c r="AA58" s="460"/>
      <c r="AB58" s="460"/>
      <c r="AC58" s="460"/>
      <c r="AD58" s="464"/>
      <c r="AE58" s="465">
        <f>+SUM(R58:AC58)</f>
        <v>675</v>
      </c>
      <c r="AF58" s="466"/>
      <c r="AG58" s="467"/>
      <c r="AH58" s="468"/>
      <c r="AI58" s="469"/>
      <c r="AJ58" s="469"/>
      <c r="AK58" s="469"/>
      <c r="AL58" s="470"/>
    </row>
    <row r="59" spans="1:44" ht="12.95" customHeight="1">
      <c r="A59" s="988" t="s">
        <v>125</v>
      </c>
      <c r="B59" s="989"/>
      <c r="C59" s="990"/>
      <c r="D59" s="471">
        <v>35</v>
      </c>
      <c r="E59" s="472">
        <v>70</v>
      </c>
      <c r="F59" s="472">
        <v>80</v>
      </c>
      <c r="G59" s="473">
        <v>50</v>
      </c>
      <c r="H59" s="472">
        <v>45</v>
      </c>
      <c r="I59" s="472">
        <v>60</v>
      </c>
      <c r="J59" s="472">
        <v>60</v>
      </c>
      <c r="K59" s="474">
        <v>35</v>
      </c>
      <c r="L59" s="344"/>
      <c r="M59" s="475"/>
      <c r="N59" s="476"/>
      <c r="O59" s="476"/>
      <c r="P59" s="568"/>
      <c r="Q59" s="569"/>
      <c r="R59" s="471">
        <v>35</v>
      </c>
      <c r="S59" s="472">
        <v>70</v>
      </c>
      <c r="T59" s="472">
        <v>80</v>
      </c>
      <c r="U59" s="473">
        <v>50</v>
      </c>
      <c r="V59" s="472">
        <v>45</v>
      </c>
      <c r="W59" s="472">
        <v>60</v>
      </c>
      <c r="X59" s="472">
        <v>60</v>
      </c>
      <c r="Y59" s="474">
        <v>35</v>
      </c>
      <c r="Z59" s="344"/>
      <c r="AA59" s="475"/>
      <c r="AB59" s="476"/>
      <c r="AC59" s="476"/>
      <c r="AD59" s="568"/>
      <c r="AE59" s="569"/>
      <c r="AF59" s="568"/>
      <c r="AG59" s="569"/>
      <c r="AH59" s="477"/>
      <c r="AI59" s="478"/>
      <c r="AJ59" s="478"/>
      <c r="AK59" s="478"/>
      <c r="AL59" s="479"/>
    </row>
    <row r="60" spans="1:44" ht="12.95" customHeight="1">
      <c r="A60" s="952" t="s">
        <v>126</v>
      </c>
      <c r="B60" s="954" t="s">
        <v>101</v>
      </c>
      <c r="C60" s="437" t="s">
        <v>110</v>
      </c>
      <c r="D60" s="438"/>
      <c r="E60" s="480">
        <f>+E56*E59/100</f>
        <v>83.3</v>
      </c>
      <c r="F60" s="480">
        <f>+F56*F59/100</f>
        <v>56</v>
      </c>
      <c r="G60" s="481">
        <f>+G56*G59/100</f>
        <v>70</v>
      </c>
      <c r="H60" s="441"/>
      <c r="I60" s="441"/>
      <c r="J60" s="441"/>
      <c r="K60" s="442"/>
      <c r="L60" s="438"/>
      <c r="M60" s="441"/>
      <c r="N60" s="441"/>
      <c r="O60" s="441"/>
      <c r="P60" s="443">
        <f>SUM(D60:O60)</f>
        <v>209.3</v>
      </c>
      <c r="Q60" s="958">
        <f>+SUM(P60:P61)</f>
        <v>258.3</v>
      </c>
      <c r="R60" s="438"/>
      <c r="S60" s="480">
        <f>+S56*S59/100</f>
        <v>126</v>
      </c>
      <c r="T60" s="480">
        <f>+T56*T59/100</f>
        <v>144</v>
      </c>
      <c r="U60" s="481">
        <f>+U56*U59/100</f>
        <v>90</v>
      </c>
      <c r="V60" s="441"/>
      <c r="W60" s="441"/>
      <c r="X60" s="441"/>
      <c r="Y60" s="442"/>
      <c r="Z60" s="441"/>
      <c r="AA60" s="441"/>
      <c r="AB60" s="441"/>
      <c r="AC60" s="441"/>
      <c r="AD60" s="443">
        <f>SUM(R60:AC60)</f>
        <v>360</v>
      </c>
      <c r="AE60" s="958">
        <f>+SUM(AD60:AD61)</f>
        <v>423</v>
      </c>
      <c r="AF60" s="444"/>
      <c r="AG60" s="985"/>
      <c r="AH60" s="445"/>
      <c r="AI60" s="446"/>
      <c r="AJ60" s="446"/>
      <c r="AK60" s="446"/>
      <c r="AL60" s="447"/>
    </row>
    <row r="61" spans="1:44" ht="12.95" customHeight="1">
      <c r="A61" s="851"/>
      <c r="B61" s="955"/>
      <c r="C61" s="448" t="s">
        <v>124</v>
      </c>
      <c r="D61" s="482">
        <f>+D59*D57/100</f>
        <v>49</v>
      </c>
      <c r="E61" s="450"/>
      <c r="F61" s="450"/>
      <c r="G61" s="451"/>
      <c r="H61" s="450"/>
      <c r="I61" s="450"/>
      <c r="J61" s="450"/>
      <c r="K61" s="451"/>
      <c r="L61" s="452"/>
      <c r="M61" s="450"/>
      <c r="N61" s="450"/>
      <c r="O61" s="450"/>
      <c r="P61" s="453">
        <f>SUM(D61:O61)</f>
        <v>49</v>
      </c>
      <c r="Q61" s="959"/>
      <c r="R61" s="482">
        <f>+R59*R57/100</f>
        <v>63</v>
      </c>
      <c r="S61" s="450"/>
      <c r="T61" s="450"/>
      <c r="U61" s="451"/>
      <c r="V61" s="450"/>
      <c r="W61" s="450"/>
      <c r="X61" s="450"/>
      <c r="Y61" s="451"/>
      <c r="Z61" s="450"/>
      <c r="AA61" s="450"/>
      <c r="AB61" s="450"/>
      <c r="AC61" s="450"/>
      <c r="AD61" s="453">
        <f>SUM(R61:AC61)</f>
        <v>63</v>
      </c>
      <c r="AE61" s="959"/>
      <c r="AF61" s="454"/>
      <c r="AG61" s="986"/>
      <c r="AH61" s="455"/>
      <c r="AI61" s="456"/>
      <c r="AJ61" s="456"/>
      <c r="AK61" s="456"/>
      <c r="AL61" s="457"/>
    </row>
    <row r="62" spans="1:44" ht="12.95" customHeight="1">
      <c r="A62" s="953"/>
      <c r="B62" s="458" t="s">
        <v>102</v>
      </c>
      <c r="C62" s="340" t="s">
        <v>124</v>
      </c>
      <c r="D62" s="459"/>
      <c r="E62" s="460"/>
      <c r="F62" s="460"/>
      <c r="G62" s="461"/>
      <c r="H62" s="570">
        <f>+H58*H59/100</f>
        <v>47.25</v>
      </c>
      <c r="I62" s="570">
        <f>+I58*I59/100</f>
        <v>71.400000000000006</v>
      </c>
      <c r="J62" s="570">
        <f>+J58*J59/100</f>
        <v>84</v>
      </c>
      <c r="K62" s="483">
        <f>+K58*K59/100</f>
        <v>36.75</v>
      </c>
      <c r="L62" s="459"/>
      <c r="M62" s="460"/>
      <c r="N62" s="460"/>
      <c r="O62" s="460"/>
      <c r="P62" s="464"/>
      <c r="Q62" s="465">
        <f>+SUM(D62:O62)</f>
        <v>239.4</v>
      </c>
      <c r="R62" s="459"/>
      <c r="S62" s="460"/>
      <c r="T62" s="460"/>
      <c r="U62" s="461"/>
      <c r="V62" s="570">
        <f>+V58*V59/100</f>
        <v>81</v>
      </c>
      <c r="W62" s="570">
        <f>+W58*W59/100</f>
        <v>108</v>
      </c>
      <c r="X62" s="570">
        <f>+X58*X59/100</f>
        <v>108</v>
      </c>
      <c r="Y62" s="483">
        <f>+Y58*Y59/100</f>
        <v>47.25</v>
      </c>
      <c r="Z62" s="459"/>
      <c r="AA62" s="460"/>
      <c r="AB62" s="460"/>
      <c r="AC62" s="460"/>
      <c r="AD62" s="464"/>
      <c r="AE62" s="465">
        <f>+SUM(R62:AC62)</f>
        <v>344.25</v>
      </c>
      <c r="AF62" s="466"/>
      <c r="AG62" s="467"/>
      <c r="AH62" s="468"/>
      <c r="AI62" s="469"/>
      <c r="AJ62" s="469"/>
      <c r="AK62" s="469"/>
      <c r="AL62" s="470"/>
    </row>
    <row r="63" spans="1:44" ht="12.95" customHeight="1">
      <c r="A63" s="974" t="s">
        <v>127</v>
      </c>
      <c r="B63" s="954" t="s">
        <v>101</v>
      </c>
      <c r="C63" s="437" t="s">
        <v>110</v>
      </c>
      <c r="D63" s="438"/>
      <c r="E63" s="480">
        <f>+D54*E60</f>
        <v>0</v>
      </c>
      <c r="F63" s="480">
        <f>+D54*F60</f>
        <v>0</v>
      </c>
      <c r="G63" s="481">
        <f>+D54*G60</f>
        <v>0</v>
      </c>
      <c r="H63" s="441"/>
      <c r="I63" s="441"/>
      <c r="J63" s="441"/>
      <c r="K63" s="442"/>
      <c r="L63" s="438"/>
      <c r="M63" s="441"/>
      <c r="N63" s="441"/>
      <c r="O63" s="441"/>
      <c r="P63" s="443">
        <f>SUM(D63:O63)</f>
        <v>0</v>
      </c>
      <c r="Q63" s="958">
        <f>+SUM(P63:P64)</f>
        <v>0</v>
      </c>
      <c r="R63" s="438"/>
      <c r="S63" s="480">
        <f>+R54*S60</f>
        <v>0</v>
      </c>
      <c r="T63" s="480">
        <f>+R54*T60</f>
        <v>0</v>
      </c>
      <c r="U63" s="481">
        <f>+R54*U60</f>
        <v>0</v>
      </c>
      <c r="V63" s="441"/>
      <c r="W63" s="441"/>
      <c r="X63" s="441"/>
      <c r="Y63" s="442"/>
      <c r="Z63" s="441"/>
      <c r="AA63" s="441"/>
      <c r="AB63" s="441"/>
      <c r="AC63" s="441"/>
      <c r="AD63" s="443">
        <f>SUM(R63:AC63)</f>
        <v>0</v>
      </c>
      <c r="AE63" s="958">
        <f>+SUM(AD63:AD64)</f>
        <v>0</v>
      </c>
      <c r="AF63" s="443">
        <f t="shared" ref="AF63:AG65" si="40">+P63+AD63</f>
        <v>0</v>
      </c>
      <c r="AG63" s="958">
        <f t="shared" si="40"/>
        <v>0</v>
      </c>
      <c r="AH63" s="445"/>
      <c r="AI63" s="446"/>
      <c r="AJ63" s="446"/>
      <c r="AK63" s="446"/>
      <c r="AL63" s="447"/>
    </row>
    <row r="64" spans="1:44" ht="12.95" customHeight="1">
      <c r="A64" s="965"/>
      <c r="B64" s="955"/>
      <c r="C64" s="448" t="s">
        <v>124</v>
      </c>
      <c r="D64" s="482">
        <f>+D54*D61</f>
        <v>0</v>
      </c>
      <c r="E64" s="450"/>
      <c r="F64" s="450"/>
      <c r="G64" s="451"/>
      <c r="H64" s="450"/>
      <c r="I64" s="450"/>
      <c r="J64" s="450"/>
      <c r="K64" s="451"/>
      <c r="L64" s="452"/>
      <c r="M64" s="450"/>
      <c r="N64" s="450"/>
      <c r="O64" s="450"/>
      <c r="P64" s="453">
        <f>SUM(D64:O64)</f>
        <v>0</v>
      </c>
      <c r="Q64" s="959"/>
      <c r="R64" s="482">
        <f>+R54*R61</f>
        <v>0</v>
      </c>
      <c r="S64" s="450"/>
      <c r="T64" s="450"/>
      <c r="U64" s="451"/>
      <c r="V64" s="450"/>
      <c r="W64" s="450"/>
      <c r="X64" s="450"/>
      <c r="Y64" s="451"/>
      <c r="Z64" s="450"/>
      <c r="AA64" s="450"/>
      <c r="AB64" s="450"/>
      <c r="AC64" s="450"/>
      <c r="AD64" s="453">
        <f>SUM(R64:AC64)</f>
        <v>0</v>
      </c>
      <c r="AE64" s="959"/>
      <c r="AF64" s="453">
        <f t="shared" si="40"/>
        <v>0</v>
      </c>
      <c r="AG64" s="959">
        <f t="shared" si="40"/>
        <v>0</v>
      </c>
      <c r="AH64" s="455"/>
      <c r="AI64" s="456"/>
      <c r="AJ64" s="456"/>
      <c r="AK64" s="456"/>
      <c r="AL64" s="457"/>
    </row>
    <row r="65" spans="1:44" ht="12.95" customHeight="1">
      <c r="A65" s="965"/>
      <c r="B65" s="484" t="s">
        <v>102</v>
      </c>
      <c r="C65" s="485" t="s">
        <v>124</v>
      </c>
      <c r="D65" s="486"/>
      <c r="E65" s="487"/>
      <c r="F65" s="487"/>
      <c r="G65" s="488"/>
      <c r="H65" s="489">
        <f>+$H$55*H62</f>
        <v>0</v>
      </c>
      <c r="I65" s="489">
        <f>+$H$55*I62</f>
        <v>0</v>
      </c>
      <c r="J65" s="489">
        <f t="shared" ref="J65:K65" si="41">+$H$55*J62</f>
        <v>0</v>
      </c>
      <c r="K65" s="490">
        <f t="shared" si="41"/>
        <v>0</v>
      </c>
      <c r="L65" s="459"/>
      <c r="M65" s="460"/>
      <c r="N65" s="460"/>
      <c r="O65" s="460"/>
      <c r="P65" s="464"/>
      <c r="Q65" s="491">
        <f>+SUM(H65:O65)</f>
        <v>0</v>
      </c>
      <c r="R65" s="486"/>
      <c r="S65" s="487"/>
      <c r="T65" s="487"/>
      <c r="U65" s="488"/>
      <c r="V65" s="489">
        <f>+$V$55*V62</f>
        <v>0</v>
      </c>
      <c r="W65" s="489">
        <f>+$V$55*W62</f>
        <v>0</v>
      </c>
      <c r="X65" s="489">
        <f t="shared" ref="X65:Y65" si="42">+$V$55*X62</f>
        <v>0</v>
      </c>
      <c r="Y65" s="490">
        <f t="shared" si="42"/>
        <v>0</v>
      </c>
      <c r="Z65" s="459"/>
      <c r="AA65" s="460"/>
      <c r="AB65" s="460"/>
      <c r="AC65" s="460"/>
      <c r="AD65" s="464"/>
      <c r="AE65" s="491">
        <f>+SUM(V65:AC65)</f>
        <v>0</v>
      </c>
      <c r="AF65" s="464">
        <f t="shared" si="40"/>
        <v>0</v>
      </c>
      <c r="AG65" s="465">
        <f t="shared" si="40"/>
        <v>0</v>
      </c>
      <c r="AH65" s="468"/>
      <c r="AI65" s="469"/>
      <c r="AJ65" s="469"/>
      <c r="AK65" s="469"/>
      <c r="AL65" s="470"/>
    </row>
    <row r="66" spans="1:44" ht="12.95" customHeight="1" thickBot="1">
      <c r="A66" s="974" t="s">
        <v>129</v>
      </c>
      <c r="B66" s="984" t="s">
        <v>101</v>
      </c>
      <c r="C66" s="492" t="s">
        <v>110</v>
      </c>
      <c r="D66" s="438"/>
      <c r="E66" s="439">
        <f>31*24-E56</f>
        <v>625</v>
      </c>
      <c r="F66" s="439">
        <f>31*24-F56</f>
        <v>674</v>
      </c>
      <c r="G66" s="440">
        <f>30*24-G56</f>
        <v>580</v>
      </c>
      <c r="H66" s="441"/>
      <c r="I66" s="441"/>
      <c r="J66" s="441"/>
      <c r="K66" s="442"/>
      <c r="L66" s="493"/>
      <c r="M66" s="494"/>
      <c r="N66" s="494"/>
      <c r="O66" s="495"/>
      <c r="P66" s="496">
        <f>SUM(D66:O66)</f>
        <v>1879</v>
      </c>
      <c r="Q66" s="497"/>
      <c r="R66" s="438"/>
      <c r="S66" s="439">
        <f>31*24-S56</f>
        <v>564</v>
      </c>
      <c r="T66" s="439">
        <f>31*24-T56</f>
        <v>564</v>
      </c>
      <c r="U66" s="440">
        <f>30*24-U56</f>
        <v>540</v>
      </c>
      <c r="V66" s="441"/>
      <c r="W66" s="441"/>
      <c r="X66" s="441"/>
      <c r="Y66" s="442"/>
      <c r="Z66" s="493"/>
      <c r="AA66" s="494"/>
      <c r="AB66" s="494"/>
      <c r="AC66" s="494"/>
      <c r="AD66" s="496">
        <f>SUM(R66:AC66)</f>
        <v>1668</v>
      </c>
      <c r="AE66" s="497"/>
      <c r="AF66" s="444"/>
      <c r="AG66" s="985"/>
      <c r="AH66" s="498"/>
      <c r="AI66" s="446"/>
      <c r="AJ66" s="446"/>
      <c r="AK66" s="446"/>
      <c r="AL66" s="447"/>
      <c r="AN66" s="244" t="s">
        <v>128</v>
      </c>
    </row>
    <row r="67" spans="1:44" ht="12.95" customHeight="1">
      <c r="A67" s="965"/>
      <c r="B67" s="865"/>
      <c r="C67" s="448" t="s">
        <v>124</v>
      </c>
      <c r="D67" s="449">
        <f>30*24-D57</f>
        <v>580</v>
      </c>
      <c r="E67" s="450"/>
      <c r="F67" s="450"/>
      <c r="G67" s="451"/>
      <c r="H67" s="450"/>
      <c r="I67" s="450"/>
      <c r="J67" s="450"/>
      <c r="K67" s="451"/>
      <c r="L67" s="987">
        <f>30*24</f>
        <v>720</v>
      </c>
      <c r="M67" s="966">
        <f>31*24</f>
        <v>744</v>
      </c>
      <c r="N67" s="966">
        <f>31*24</f>
        <v>744</v>
      </c>
      <c r="O67" s="966">
        <f>30*24</f>
        <v>720</v>
      </c>
      <c r="P67" s="975">
        <f>SUM(D67:O68)</f>
        <v>5943</v>
      </c>
      <c r="Q67" s="499"/>
      <c r="R67" s="449">
        <f>30*24-R57</f>
        <v>540</v>
      </c>
      <c r="S67" s="450"/>
      <c r="T67" s="450"/>
      <c r="U67" s="451"/>
      <c r="V67" s="450"/>
      <c r="W67" s="450"/>
      <c r="X67" s="450"/>
      <c r="Y67" s="451"/>
      <c r="Z67" s="987">
        <f>30*24</f>
        <v>720</v>
      </c>
      <c r="AA67" s="966">
        <f>31*24</f>
        <v>744</v>
      </c>
      <c r="AB67" s="966">
        <f>31*24</f>
        <v>744</v>
      </c>
      <c r="AC67" s="966">
        <f>30*24</f>
        <v>720</v>
      </c>
      <c r="AD67" s="975">
        <f>SUM(R67:AC68)</f>
        <v>5697</v>
      </c>
      <c r="AE67" s="499"/>
      <c r="AF67" s="454"/>
      <c r="AG67" s="986"/>
      <c r="AH67" s="455"/>
      <c r="AI67" s="456"/>
      <c r="AJ67" s="456"/>
      <c r="AK67" s="456"/>
      <c r="AL67" s="457"/>
      <c r="AN67" s="915" t="s">
        <v>339</v>
      </c>
      <c r="AO67" s="916"/>
      <c r="AP67" s="620" t="s">
        <v>297</v>
      </c>
      <c r="AQ67" s="620" t="s">
        <v>298</v>
      </c>
      <c r="AR67" s="621" t="s">
        <v>340</v>
      </c>
    </row>
    <row r="68" spans="1:44" ht="12.95" customHeight="1">
      <c r="A68" s="965"/>
      <c r="B68" s="458" t="s">
        <v>102</v>
      </c>
      <c r="C68" s="340" t="s">
        <v>124</v>
      </c>
      <c r="D68" s="459"/>
      <c r="E68" s="460"/>
      <c r="F68" s="460"/>
      <c r="G68" s="461"/>
      <c r="H68" s="462">
        <f>31*24-H58</f>
        <v>639</v>
      </c>
      <c r="I68" s="462">
        <f>31*24-I58</f>
        <v>625</v>
      </c>
      <c r="J68" s="462">
        <f>28*24-J58</f>
        <v>532</v>
      </c>
      <c r="K68" s="463">
        <f>31*24-K58</f>
        <v>639</v>
      </c>
      <c r="L68" s="961"/>
      <c r="M68" s="963"/>
      <c r="N68" s="963"/>
      <c r="O68" s="963"/>
      <c r="P68" s="976"/>
      <c r="Q68" s="467"/>
      <c r="R68" s="459"/>
      <c r="S68" s="460"/>
      <c r="T68" s="460"/>
      <c r="U68" s="461"/>
      <c r="V68" s="462">
        <f>31*24-V58</f>
        <v>564</v>
      </c>
      <c r="W68" s="462">
        <f>31*24-W58</f>
        <v>564</v>
      </c>
      <c r="X68" s="462">
        <f>28*24-X58</f>
        <v>492</v>
      </c>
      <c r="Y68" s="463">
        <f>31*24-Y58</f>
        <v>609</v>
      </c>
      <c r="Z68" s="961"/>
      <c r="AA68" s="963"/>
      <c r="AB68" s="963"/>
      <c r="AC68" s="963"/>
      <c r="AD68" s="976"/>
      <c r="AE68" s="467"/>
      <c r="AF68" s="466"/>
      <c r="AG68" s="467"/>
      <c r="AH68" s="468"/>
      <c r="AI68" s="469"/>
      <c r="AJ68" s="469"/>
      <c r="AK68" s="469"/>
      <c r="AL68" s="470"/>
      <c r="AN68" s="977" t="s">
        <v>232</v>
      </c>
      <c r="AO68" s="573" t="s">
        <v>110</v>
      </c>
      <c r="AP68" s="573">
        <f>+P70+P73</f>
        <v>0</v>
      </c>
      <c r="AQ68" s="573">
        <f>+AD70+AD73</f>
        <v>0</v>
      </c>
      <c r="AR68" s="622">
        <f>SUM(AP68:AQ68)</f>
        <v>0</v>
      </c>
    </row>
    <row r="69" spans="1:44" ht="12.95" customHeight="1">
      <c r="A69" s="944" t="s">
        <v>130</v>
      </c>
      <c r="B69" s="945"/>
      <c r="C69" s="340" t="s">
        <v>341</v>
      </c>
      <c r="D69" s="946">
        <f>IF(I19&gt;0,+Q19/I19,0)</f>
        <v>0</v>
      </c>
      <c r="E69" s="947"/>
      <c r="F69" s="947"/>
      <c r="G69" s="948"/>
      <c r="H69" s="978">
        <f>IF(J19&gt;0,R19/J19,0)</f>
        <v>0</v>
      </c>
      <c r="I69" s="979"/>
      <c r="J69" s="979"/>
      <c r="K69" s="980"/>
      <c r="L69" s="500"/>
      <c r="M69" s="501"/>
      <c r="N69" s="502"/>
      <c r="O69" s="502"/>
      <c r="P69" s="435"/>
      <c r="Q69" s="436"/>
      <c r="R69" s="946">
        <f>IF(K19&gt;0,+S19/K19,0)</f>
        <v>0</v>
      </c>
      <c r="S69" s="947"/>
      <c r="T69" s="947"/>
      <c r="U69" s="948"/>
      <c r="V69" s="981">
        <f>IF(L19&gt;0,+T19/L19,0)</f>
        <v>0</v>
      </c>
      <c r="W69" s="982"/>
      <c r="X69" s="982"/>
      <c r="Y69" s="983"/>
      <c r="Z69" s="500"/>
      <c r="AA69" s="501"/>
      <c r="AB69" s="502"/>
      <c r="AC69" s="502"/>
      <c r="AD69" s="435"/>
      <c r="AE69" s="436"/>
      <c r="AF69" s="435"/>
      <c r="AG69" s="436"/>
      <c r="AH69" s="969"/>
      <c r="AI69" s="970"/>
      <c r="AJ69" s="970"/>
      <c r="AK69" s="970"/>
      <c r="AL69" s="971"/>
      <c r="AN69" s="977"/>
      <c r="AO69" s="972" t="s">
        <v>124</v>
      </c>
      <c r="AP69" s="573">
        <f>+D71+D74</f>
        <v>0</v>
      </c>
      <c r="AQ69" s="573">
        <f>+R71+R74</f>
        <v>0</v>
      </c>
      <c r="AR69" s="622">
        <f t="shared" ref="AR69:AR71" si="43">SUM(AP69:AQ69)</f>
        <v>0</v>
      </c>
    </row>
    <row r="70" spans="1:44" ht="12.95" customHeight="1">
      <c r="A70" s="952" t="s">
        <v>131</v>
      </c>
      <c r="B70" s="954" t="s">
        <v>101</v>
      </c>
      <c r="C70" s="437" t="s">
        <v>110</v>
      </c>
      <c r="D70" s="438"/>
      <c r="E70" s="480">
        <f>+E63*1000*$D$69+E66*$Y$19</f>
        <v>0</v>
      </c>
      <c r="F70" s="480">
        <f>+F63*1000*$D$69+F66*$Y$19</f>
        <v>0</v>
      </c>
      <c r="G70" s="481">
        <f>+G63*1000*$D$69+G66*$Y$19</f>
        <v>0</v>
      </c>
      <c r="H70" s="441"/>
      <c r="I70" s="441"/>
      <c r="J70" s="441"/>
      <c r="K70" s="442"/>
      <c r="L70" s="503"/>
      <c r="M70" s="504"/>
      <c r="N70" s="504"/>
      <c r="O70" s="495"/>
      <c r="P70" s="505">
        <f>SUM(D70:O70)</f>
        <v>0</v>
      </c>
      <c r="Q70" s="956">
        <f>+SUM(P70:P71)</f>
        <v>0</v>
      </c>
      <c r="R70" s="438"/>
      <c r="S70" s="674">
        <f>+S63*1000*$R$69+S66*$AA$19</f>
        <v>0</v>
      </c>
      <c r="T70" s="674">
        <f>+T63*1000*$R$69+T66*$AA$19</f>
        <v>0</v>
      </c>
      <c r="U70" s="675">
        <f>+U63*1000*$R$69+U66*$AA$19</f>
        <v>0</v>
      </c>
      <c r="V70" s="673"/>
      <c r="W70" s="441"/>
      <c r="X70" s="441"/>
      <c r="Y70" s="442"/>
      <c r="Z70" s="504"/>
      <c r="AA70" s="504"/>
      <c r="AB70" s="504"/>
      <c r="AC70" s="504"/>
      <c r="AD70" s="505">
        <f>SUM(R70:AC70)</f>
        <v>0</v>
      </c>
      <c r="AE70" s="956">
        <f>+SUM(AD70:AD71)</f>
        <v>0</v>
      </c>
      <c r="AF70" s="443">
        <f>+P70+AD70</f>
        <v>0</v>
      </c>
      <c r="AG70" s="958">
        <f t="shared" ref="AF70:AG75" si="44">+Q70+AE70</f>
        <v>0</v>
      </c>
      <c r="AH70" s="219"/>
      <c r="AI70" s="446"/>
      <c r="AJ70" s="446"/>
      <c r="AK70" s="446"/>
      <c r="AL70" s="447"/>
      <c r="AN70" s="571" t="s">
        <v>231</v>
      </c>
      <c r="AO70" s="972"/>
      <c r="AP70" s="573">
        <f>+Q72+Q75</f>
        <v>0</v>
      </c>
      <c r="AQ70" s="573">
        <f>+AE72+AE75</f>
        <v>0</v>
      </c>
      <c r="AR70" s="622">
        <f t="shared" si="43"/>
        <v>0</v>
      </c>
    </row>
    <row r="71" spans="1:44" ht="12.95" customHeight="1" thickBot="1">
      <c r="A71" s="851"/>
      <c r="B71" s="955"/>
      <c r="C71" s="448" t="s">
        <v>124</v>
      </c>
      <c r="D71" s="482">
        <f>+D64*1000*$D$69+D67*$Y$19</f>
        <v>0</v>
      </c>
      <c r="E71" s="450"/>
      <c r="F71" s="450"/>
      <c r="G71" s="451"/>
      <c r="H71" s="450"/>
      <c r="I71" s="450"/>
      <c r="J71" s="450"/>
      <c r="K71" s="451"/>
      <c r="L71" s="960">
        <f>+L67*$Y$19</f>
        <v>0</v>
      </c>
      <c r="M71" s="962">
        <f>+M67*$Y$19</f>
        <v>0</v>
      </c>
      <c r="N71" s="962">
        <f>+N67*$Y$19</f>
        <v>0</v>
      </c>
      <c r="O71" s="962">
        <f>+O67*$Y$19</f>
        <v>0</v>
      </c>
      <c r="P71" s="506">
        <f>SUM(D71:O71)</f>
        <v>0</v>
      </c>
      <c r="Q71" s="957"/>
      <c r="R71" s="482">
        <f>+R64*1000*$R$69+R67*$AA$19</f>
        <v>0</v>
      </c>
      <c r="S71" s="450"/>
      <c r="T71" s="450"/>
      <c r="U71" s="451"/>
      <c r="V71" s="450"/>
      <c r="W71" s="450"/>
      <c r="X71" s="450"/>
      <c r="Y71" s="451"/>
      <c r="Z71" s="960">
        <f>+Z67*$AA$19</f>
        <v>0</v>
      </c>
      <c r="AA71" s="962">
        <f>+AA67*$AA$19</f>
        <v>0</v>
      </c>
      <c r="AB71" s="962">
        <f>+AB67*$AA$19</f>
        <v>0</v>
      </c>
      <c r="AC71" s="962">
        <f>+AC67*$AA$19</f>
        <v>0</v>
      </c>
      <c r="AD71" s="506">
        <f>SUM(R71:AC71)</f>
        <v>0</v>
      </c>
      <c r="AE71" s="957"/>
      <c r="AF71" s="453">
        <f t="shared" si="44"/>
        <v>0</v>
      </c>
      <c r="AG71" s="959">
        <f t="shared" si="44"/>
        <v>0</v>
      </c>
      <c r="AH71" s="455"/>
      <c r="AI71" s="456"/>
      <c r="AJ71" s="456"/>
      <c r="AK71" s="456"/>
      <c r="AL71" s="457"/>
      <c r="AN71" s="623" t="s">
        <v>225</v>
      </c>
      <c r="AO71" s="973"/>
      <c r="AP71" s="624">
        <f>+SUM(L71:O72)+SUM(L74:O75)</f>
        <v>0</v>
      </c>
      <c r="AQ71" s="624">
        <f>+SUM(Z71:AC72)+SUM(Z74:AC75)</f>
        <v>0</v>
      </c>
      <c r="AR71" s="625">
        <f t="shared" si="43"/>
        <v>0</v>
      </c>
    </row>
    <row r="72" spans="1:44" ht="12.95" customHeight="1" thickTop="1" thickBot="1">
      <c r="A72" s="953"/>
      <c r="B72" s="458" t="s">
        <v>102</v>
      </c>
      <c r="C72" s="340" t="s">
        <v>124</v>
      </c>
      <c r="D72" s="459"/>
      <c r="E72" s="460"/>
      <c r="F72" s="460"/>
      <c r="G72" s="461"/>
      <c r="H72" s="676">
        <f>+H65*1000*$H$69+H68*$Z$19</f>
        <v>0</v>
      </c>
      <c r="I72" s="676">
        <f>+I65*1000*$H$69+I68*$Z$19</f>
        <v>0</v>
      </c>
      <c r="J72" s="676">
        <f t="shared" ref="J72" si="45">+J65*1000*$H$69+J68*$Z$19</f>
        <v>0</v>
      </c>
      <c r="K72" s="676">
        <f>+K65*1000*$H$69+K68*$Z$19</f>
        <v>0</v>
      </c>
      <c r="L72" s="961"/>
      <c r="M72" s="963"/>
      <c r="N72" s="963"/>
      <c r="O72" s="963"/>
      <c r="P72" s="507"/>
      <c r="Q72" s="483">
        <f>+SUM(D72:K72)</f>
        <v>0</v>
      </c>
      <c r="R72" s="459"/>
      <c r="S72" s="460"/>
      <c r="T72" s="460"/>
      <c r="U72" s="461"/>
      <c r="V72" s="676">
        <f>+V65*1000*$V$69+V68*$AB$19</f>
        <v>0</v>
      </c>
      <c r="W72" s="676">
        <f>+W65*1000*$V$69+W68*$AB$19</f>
        <v>0</v>
      </c>
      <c r="X72" s="676">
        <f>+X65*1000*$V$69+X68*$AB$19</f>
        <v>0</v>
      </c>
      <c r="Y72" s="676">
        <f>+Y65*1000*$V$69+Y68*$AB$19</f>
        <v>0</v>
      </c>
      <c r="Z72" s="961"/>
      <c r="AA72" s="963"/>
      <c r="AB72" s="963"/>
      <c r="AC72" s="963"/>
      <c r="AD72" s="507"/>
      <c r="AE72" s="483">
        <f>+SUM(R72:Y72)</f>
        <v>0</v>
      </c>
      <c r="AF72" s="464">
        <f t="shared" si="44"/>
        <v>0</v>
      </c>
      <c r="AG72" s="465">
        <f t="shared" si="44"/>
        <v>0</v>
      </c>
      <c r="AH72" s="468"/>
      <c r="AI72" s="469"/>
      <c r="AJ72" s="469"/>
      <c r="AK72" s="469"/>
      <c r="AL72" s="470"/>
      <c r="AN72" s="967" t="s">
        <v>89</v>
      </c>
      <c r="AO72" s="968"/>
      <c r="AP72" s="626">
        <f t="shared" ref="AP72:AQ72" si="46">SUM(AP68:AP71)</f>
        <v>0</v>
      </c>
      <c r="AQ72" s="626">
        <f t="shared" si="46"/>
        <v>0</v>
      </c>
      <c r="AR72" s="627">
        <f>SUM(AR68:AR71)</f>
        <v>0</v>
      </c>
    </row>
    <row r="73" spans="1:44" ht="12.95" customHeight="1">
      <c r="A73" s="952" t="s">
        <v>132</v>
      </c>
      <c r="B73" s="954" t="s">
        <v>101</v>
      </c>
      <c r="C73" s="437" t="s">
        <v>110</v>
      </c>
      <c r="D73" s="438"/>
      <c r="E73" s="480">
        <f>+E56*$Q$31+E66*$Y$31</f>
        <v>0</v>
      </c>
      <c r="F73" s="480">
        <f>+F56*$Q$31+F66*$Y$31</f>
        <v>0</v>
      </c>
      <c r="G73" s="481">
        <f>+G56*$Q$31+G66*$Y$31</f>
        <v>0</v>
      </c>
      <c r="H73" s="441"/>
      <c r="I73" s="441"/>
      <c r="J73" s="441"/>
      <c r="K73" s="442"/>
      <c r="L73" s="503"/>
      <c r="M73" s="504"/>
      <c r="N73" s="504"/>
      <c r="O73" s="495"/>
      <c r="P73" s="505">
        <f>SUM(D73:O73)</f>
        <v>0</v>
      </c>
      <c r="Q73" s="956">
        <f>+SUM(P73:P74)</f>
        <v>0</v>
      </c>
      <c r="R73" s="438"/>
      <c r="S73" s="674">
        <f>+S56*$S$43+S66*$AA$43</f>
        <v>0</v>
      </c>
      <c r="T73" s="674">
        <f>+T56*$S$43+T66*$AA$43</f>
        <v>0</v>
      </c>
      <c r="U73" s="675">
        <f>+U56*$S$43+U66*$AA$43</f>
        <v>0</v>
      </c>
      <c r="V73" s="673"/>
      <c r="W73" s="441"/>
      <c r="X73" s="441"/>
      <c r="Y73" s="442"/>
      <c r="Z73" s="504"/>
      <c r="AA73" s="504"/>
      <c r="AB73" s="504"/>
      <c r="AC73" s="504"/>
      <c r="AD73" s="505">
        <f>SUM(R73:AC73)</f>
        <v>0</v>
      </c>
      <c r="AE73" s="956">
        <f>+SUM(AD73:AD74)</f>
        <v>0</v>
      </c>
      <c r="AF73" s="443">
        <f t="shared" si="44"/>
        <v>0</v>
      </c>
      <c r="AG73" s="958">
        <f t="shared" si="44"/>
        <v>0</v>
      </c>
      <c r="AH73" s="445"/>
      <c r="AI73" s="446"/>
      <c r="AJ73" s="446"/>
      <c r="AK73" s="446"/>
      <c r="AL73" s="447"/>
    </row>
    <row r="74" spans="1:44" ht="12.95" customHeight="1" thickBot="1">
      <c r="A74" s="851"/>
      <c r="B74" s="955"/>
      <c r="C74" s="448" t="s">
        <v>124</v>
      </c>
      <c r="D74" s="482">
        <f>+D57*$Q$31+D67*$Y$31</f>
        <v>0</v>
      </c>
      <c r="E74" s="450"/>
      <c r="F74" s="450"/>
      <c r="G74" s="451"/>
      <c r="H74" s="450"/>
      <c r="I74" s="450"/>
      <c r="J74" s="450"/>
      <c r="K74" s="451"/>
      <c r="L74" s="960">
        <f>+L67*$Y$31</f>
        <v>0</v>
      </c>
      <c r="M74" s="962">
        <f>+M67*$Y$31</f>
        <v>0</v>
      </c>
      <c r="N74" s="962">
        <f>+N67*$Y$31</f>
        <v>0</v>
      </c>
      <c r="O74" s="962">
        <f>+O67*$Y$31</f>
        <v>0</v>
      </c>
      <c r="P74" s="506">
        <f>SUM(D74:O74)</f>
        <v>0</v>
      </c>
      <c r="Q74" s="957"/>
      <c r="R74" s="667">
        <f>+R57*$S$43+R67*$AA$43</f>
        <v>0</v>
      </c>
      <c r="S74" s="450"/>
      <c r="T74" s="450"/>
      <c r="U74" s="451"/>
      <c r="V74" s="450"/>
      <c r="W74" s="450"/>
      <c r="X74" s="450"/>
      <c r="Y74" s="451"/>
      <c r="Z74" s="960">
        <f>+Z67*$AA$43</f>
        <v>0</v>
      </c>
      <c r="AA74" s="962">
        <f>+AA67*$AA$43</f>
        <v>0</v>
      </c>
      <c r="AB74" s="962">
        <f>+AB67*$AA$43</f>
        <v>0</v>
      </c>
      <c r="AC74" s="962">
        <f>+AC67*$AA$43</f>
        <v>0</v>
      </c>
      <c r="AD74" s="506">
        <f>SUM(R74:AC74)</f>
        <v>0</v>
      </c>
      <c r="AE74" s="957"/>
      <c r="AF74" s="453">
        <f t="shared" si="44"/>
        <v>0</v>
      </c>
      <c r="AG74" s="959">
        <f t="shared" si="44"/>
        <v>0</v>
      </c>
      <c r="AH74" s="455"/>
      <c r="AI74" s="456"/>
      <c r="AJ74" s="456"/>
      <c r="AK74" s="456"/>
      <c r="AL74" s="457"/>
      <c r="AN74" s="628" t="s">
        <v>342</v>
      </c>
      <c r="AO74" s="565"/>
      <c r="AP74" s="565"/>
      <c r="AQ74" s="565"/>
      <c r="AR74" s="565"/>
    </row>
    <row r="75" spans="1:44" ht="12.95" customHeight="1">
      <c r="A75" s="953"/>
      <c r="B75" s="458" t="s">
        <v>102</v>
      </c>
      <c r="C75" s="340" t="s">
        <v>124</v>
      </c>
      <c r="D75" s="459"/>
      <c r="E75" s="460"/>
      <c r="F75" s="460"/>
      <c r="G75" s="461"/>
      <c r="H75" s="629">
        <f>+H58*$R$31+H68*$Z$31</f>
        <v>0</v>
      </c>
      <c r="I75" s="489">
        <f>+I58*$R$31+I68*$Z$31</f>
        <v>0</v>
      </c>
      <c r="J75" s="489">
        <f>+J58*$R$31+J68*$Z$31</f>
        <v>0</v>
      </c>
      <c r="K75" s="490">
        <f>+K58*$R$31+K68*$Z$31</f>
        <v>0</v>
      </c>
      <c r="L75" s="961"/>
      <c r="M75" s="963"/>
      <c r="N75" s="963"/>
      <c r="O75" s="963"/>
      <c r="P75" s="507"/>
      <c r="Q75" s="483">
        <f>+SUM(D75:K75)</f>
        <v>0</v>
      </c>
      <c r="R75" s="459"/>
      <c r="S75" s="460"/>
      <c r="T75" s="460"/>
      <c r="U75" s="669"/>
      <c r="V75" s="670">
        <f>+V58*$T$43+V68*$AB$43</f>
        <v>0</v>
      </c>
      <c r="W75" s="671">
        <f>+W58*$T$43+W68*$AB$43</f>
        <v>0</v>
      </c>
      <c r="X75" s="671">
        <f>+X58*$T$43+X68*$AB$43</f>
        <v>0</v>
      </c>
      <c r="Y75" s="672">
        <f>+Y58*$T$43+Y68*$AB$43</f>
        <v>0</v>
      </c>
      <c r="Z75" s="964"/>
      <c r="AA75" s="963"/>
      <c r="AB75" s="963"/>
      <c r="AC75" s="963"/>
      <c r="AD75" s="507"/>
      <c r="AE75" s="483">
        <f>+SUM(R75:Y75)</f>
        <v>0</v>
      </c>
      <c r="AF75" s="464">
        <f t="shared" si="44"/>
        <v>0</v>
      </c>
      <c r="AG75" s="465">
        <f t="shared" si="44"/>
        <v>0</v>
      </c>
      <c r="AH75" s="468"/>
      <c r="AI75" s="469"/>
      <c r="AJ75" s="469"/>
      <c r="AK75" s="469"/>
      <c r="AL75" s="470"/>
      <c r="AN75" s="942" t="s">
        <v>343</v>
      </c>
      <c r="AO75" s="943"/>
      <c r="AP75" s="620" t="s">
        <v>297</v>
      </c>
      <c r="AQ75" s="620" t="s">
        <v>298</v>
      </c>
      <c r="AR75" s="621" t="s">
        <v>340</v>
      </c>
    </row>
    <row r="76" spans="1:44" ht="14.45" customHeight="1">
      <c r="A76" s="944" t="s">
        <v>133</v>
      </c>
      <c r="B76" s="945"/>
      <c r="C76" s="340" t="s">
        <v>344</v>
      </c>
      <c r="D76" s="946">
        <f>IF(I19&gt;0,+AG19/I19*3.6/46.04655,0)</f>
        <v>0</v>
      </c>
      <c r="E76" s="947"/>
      <c r="F76" s="947"/>
      <c r="G76" s="948"/>
      <c r="H76" s="946">
        <f>IF(J19&gt;0,AH19/J19*3.6/46.04655,0)</f>
        <v>0</v>
      </c>
      <c r="I76" s="947"/>
      <c r="J76" s="947"/>
      <c r="K76" s="948"/>
      <c r="L76" s="508"/>
      <c r="M76" s="509"/>
      <c r="N76" s="509"/>
      <c r="O76" s="509"/>
      <c r="P76" s="435"/>
      <c r="Q76" s="436"/>
      <c r="R76" s="946">
        <f>IF(K19&gt;0,+AI19/K19*3.6/46.04655,0)</f>
        <v>0</v>
      </c>
      <c r="S76" s="947"/>
      <c r="T76" s="947"/>
      <c r="U76" s="948"/>
      <c r="V76" s="946">
        <f>IF(L19&gt;0,AJ19/L19*3.6/46.04655,0)</f>
        <v>0</v>
      </c>
      <c r="W76" s="947"/>
      <c r="X76" s="947"/>
      <c r="Y76" s="948"/>
      <c r="Z76" s="509"/>
      <c r="AA76" s="509"/>
      <c r="AB76" s="509"/>
      <c r="AC76" s="509"/>
      <c r="AD76" s="435"/>
      <c r="AE76" s="436"/>
      <c r="AF76" s="435"/>
      <c r="AG76" s="436"/>
      <c r="AH76" s="949"/>
      <c r="AI76" s="950"/>
      <c r="AJ76" s="950"/>
      <c r="AK76" s="950"/>
      <c r="AL76" s="951"/>
      <c r="AN76" s="965" t="s">
        <v>232</v>
      </c>
      <c r="AO76" s="864"/>
      <c r="AP76" s="630">
        <f>+P77</f>
        <v>0</v>
      </c>
      <c r="AQ76" s="630">
        <f>+AD77</f>
        <v>0</v>
      </c>
      <c r="AR76" s="622">
        <f t="shared" ref="AR76:AR77" si="47">SUM(AP76:AQ76)</f>
        <v>0</v>
      </c>
    </row>
    <row r="77" spans="1:44" ht="12.95" customHeight="1" thickBot="1">
      <c r="A77" s="929" t="s">
        <v>265</v>
      </c>
      <c r="B77" s="930"/>
      <c r="C77" s="510" t="s">
        <v>228</v>
      </c>
      <c r="D77" s="511">
        <f>+D64*1000*$D$76</f>
        <v>0</v>
      </c>
      <c r="E77" s="511">
        <f>+E63*1000*$D$76</f>
        <v>0</v>
      </c>
      <c r="F77" s="511">
        <f>+F63*1000*$D$76</f>
        <v>0</v>
      </c>
      <c r="G77" s="576">
        <f>+G63*1000*$D$76</f>
        <v>0</v>
      </c>
      <c r="H77" s="504"/>
      <c r="I77" s="504"/>
      <c r="J77" s="504"/>
      <c r="K77" s="512"/>
      <c r="L77" s="452"/>
      <c r="M77" s="450"/>
      <c r="N77" s="450"/>
      <c r="O77" s="450"/>
      <c r="P77" s="933">
        <f>SUM(D77:O77)</f>
        <v>0</v>
      </c>
      <c r="Q77" s="934"/>
      <c r="R77" s="511">
        <f>+R64*1000*$R$76</f>
        <v>0</v>
      </c>
      <c r="S77" s="511">
        <f>+S63*1000*$R$76</f>
        <v>0</v>
      </c>
      <c r="T77" s="511">
        <f>+T63*1000*$R$76</f>
        <v>0</v>
      </c>
      <c r="U77" s="576">
        <f>+U63*1000*$R$76</f>
        <v>0</v>
      </c>
      <c r="V77" s="504"/>
      <c r="W77" s="504"/>
      <c r="X77" s="504"/>
      <c r="Y77" s="512"/>
      <c r="Z77" s="450"/>
      <c r="AA77" s="450"/>
      <c r="AB77" s="450"/>
      <c r="AC77" s="450"/>
      <c r="AD77" s="933">
        <f>SUM(R77:AC77)</f>
        <v>0</v>
      </c>
      <c r="AE77" s="934"/>
      <c r="AF77" s="933">
        <f>+P77+AD77</f>
        <v>0</v>
      </c>
      <c r="AG77" s="934"/>
      <c r="AH77" s="935" t="s">
        <v>227</v>
      </c>
      <c r="AI77" s="936"/>
      <c r="AJ77" s="936"/>
      <c r="AK77" s="936"/>
      <c r="AL77" s="937"/>
      <c r="AN77" s="938" t="s">
        <v>231</v>
      </c>
      <c r="AO77" s="939"/>
      <c r="AP77" s="631">
        <f>+P78</f>
        <v>0</v>
      </c>
      <c r="AQ77" s="631">
        <f>+AD78</f>
        <v>0</v>
      </c>
      <c r="AR77" s="632">
        <f t="shared" si="47"/>
        <v>0</v>
      </c>
    </row>
    <row r="78" spans="1:44" ht="12.95" customHeight="1" thickTop="1" thickBot="1">
      <c r="A78" s="931"/>
      <c r="B78" s="932"/>
      <c r="C78" s="513" t="s">
        <v>147</v>
      </c>
      <c r="D78" s="514"/>
      <c r="E78" s="515"/>
      <c r="F78" s="515"/>
      <c r="G78" s="516"/>
      <c r="H78" s="517">
        <f>+H65*1000*$H$76</f>
        <v>0</v>
      </c>
      <c r="I78" s="517">
        <f t="shared" ref="I78:K78" si="48">+I65*1000*$H$76</f>
        <v>0</v>
      </c>
      <c r="J78" s="517">
        <f t="shared" si="48"/>
        <v>0</v>
      </c>
      <c r="K78" s="518">
        <f t="shared" si="48"/>
        <v>0</v>
      </c>
      <c r="L78" s="519"/>
      <c r="M78" s="520"/>
      <c r="N78" s="520"/>
      <c r="O78" s="520"/>
      <c r="P78" s="940">
        <f>SUM(D78:O78)</f>
        <v>0</v>
      </c>
      <c r="Q78" s="941"/>
      <c r="R78" s="514"/>
      <c r="S78" s="515"/>
      <c r="T78" s="515"/>
      <c r="U78" s="516"/>
      <c r="V78" s="517">
        <f>+V65*1000*$V$76</f>
        <v>0</v>
      </c>
      <c r="W78" s="517">
        <f>+W65*1000*$V$76</f>
        <v>0</v>
      </c>
      <c r="X78" s="517">
        <f>+X65*1000*$V$76</f>
        <v>0</v>
      </c>
      <c r="Y78" s="518">
        <f t="shared" ref="Y78" si="49">+Y65*1000*$V$76</f>
        <v>0</v>
      </c>
      <c r="Z78" s="519"/>
      <c r="AA78" s="520"/>
      <c r="AB78" s="520"/>
      <c r="AC78" s="520"/>
      <c r="AD78" s="940">
        <f>SUM(R78:AC78)</f>
        <v>0</v>
      </c>
      <c r="AE78" s="941"/>
      <c r="AF78" s="940">
        <f>+P78+AD78</f>
        <v>0</v>
      </c>
      <c r="AG78" s="941"/>
      <c r="AH78" s="521"/>
      <c r="AI78" s="522"/>
      <c r="AJ78" s="522"/>
      <c r="AK78" s="522"/>
      <c r="AL78" s="523"/>
      <c r="AN78" s="913" t="s">
        <v>89</v>
      </c>
      <c r="AO78" s="914"/>
      <c r="AP78" s="633">
        <f t="shared" ref="AP78:AQ78" si="50">SUM(AP76:AP77)</f>
        <v>0</v>
      </c>
      <c r="AQ78" s="633">
        <f t="shared" si="50"/>
        <v>0</v>
      </c>
      <c r="AR78" s="627">
        <f>SUM(AR76:AR77)</f>
        <v>0</v>
      </c>
    </row>
    <row r="79" spans="1:44" ht="12.95" customHeight="1" thickBot="1">
      <c r="A79" s="244" t="s">
        <v>134</v>
      </c>
      <c r="D79" s="524"/>
      <c r="H79" s="244"/>
    </row>
    <row r="80" spans="1:44" ht="13.5" customHeight="1">
      <c r="A80" s="915" t="s">
        <v>135</v>
      </c>
      <c r="B80" s="916"/>
      <c r="C80" s="917"/>
      <c r="D80" s="918"/>
      <c r="E80" s="918"/>
      <c r="F80" s="919"/>
      <c r="H80" s="525"/>
      <c r="I80" s="525"/>
      <c r="J80" s="525"/>
      <c r="K80" s="525"/>
      <c r="L80" s="526"/>
      <c r="M80" s="526"/>
      <c r="N80" s="526"/>
      <c r="O80" s="527"/>
      <c r="P80" s="527"/>
      <c r="Q80" s="634"/>
      <c r="R80" s="527"/>
      <c r="S80" s="525"/>
      <c r="T80" s="525"/>
      <c r="U80" s="525"/>
      <c r="V80" s="525"/>
      <c r="W80" s="525"/>
      <c r="AE80" s="634"/>
      <c r="AG80" s="528"/>
    </row>
    <row r="81" spans="1:27" ht="14.25" customHeight="1" thickBot="1">
      <c r="A81" s="920" t="s">
        <v>136</v>
      </c>
      <c r="B81" s="921"/>
      <c r="C81" s="922"/>
      <c r="D81" s="923"/>
      <c r="E81" s="923"/>
      <c r="F81" s="924"/>
      <c r="H81" s="525"/>
      <c r="I81" s="525"/>
      <c r="J81" s="529"/>
      <c r="K81" s="529"/>
      <c r="L81" s="529"/>
      <c r="M81" s="529"/>
      <c r="N81" s="529"/>
      <c r="O81" s="529"/>
      <c r="P81" s="529"/>
      <c r="Q81" s="529"/>
      <c r="R81" s="529"/>
      <c r="S81" s="529"/>
      <c r="T81" s="530"/>
      <c r="U81" s="530"/>
      <c r="V81" s="530"/>
      <c r="W81" s="530"/>
    </row>
    <row r="82" spans="1:27" ht="12.95" customHeight="1" thickBot="1">
      <c r="A82" s="244" t="s">
        <v>137</v>
      </c>
      <c r="C82" s="524"/>
      <c r="D82" s="524" t="s">
        <v>226</v>
      </c>
      <c r="I82" s="531"/>
      <c r="V82" s="531"/>
    </row>
    <row r="83" spans="1:27" ht="12.95" customHeight="1" thickBot="1">
      <c r="A83" s="532" t="s">
        <v>138</v>
      </c>
      <c r="B83" s="575" t="s">
        <v>139</v>
      </c>
      <c r="C83" s="575"/>
      <c r="D83" s="575"/>
      <c r="E83" s="574"/>
      <c r="F83" s="533" t="s">
        <v>140</v>
      </c>
      <c r="G83" s="533"/>
      <c r="H83" s="533"/>
      <c r="I83" s="533"/>
      <c r="J83" s="533"/>
      <c r="K83" s="533"/>
      <c r="L83" s="533"/>
      <c r="M83" s="533"/>
      <c r="N83" s="533"/>
      <c r="O83" s="533"/>
      <c r="P83" s="533"/>
      <c r="Q83" s="533"/>
      <c r="R83" s="533"/>
      <c r="S83" s="533"/>
      <c r="T83" s="925"/>
      <c r="U83" s="926"/>
      <c r="V83" s="927" t="s">
        <v>141</v>
      </c>
      <c r="W83" s="926"/>
      <c r="X83" s="927" t="s">
        <v>99</v>
      </c>
      <c r="Y83" s="925"/>
      <c r="Z83" s="925"/>
      <c r="AA83" s="928"/>
    </row>
    <row r="84" spans="1:27" ht="12.95" customHeight="1" thickTop="1">
      <c r="A84" s="850" t="s">
        <v>142</v>
      </c>
      <c r="B84" s="853" t="s">
        <v>266</v>
      </c>
      <c r="C84" s="854"/>
      <c r="D84" s="854"/>
      <c r="E84" s="855"/>
      <c r="F84" s="635"/>
      <c r="G84" s="267" t="s">
        <v>192</v>
      </c>
      <c r="H84" s="636">
        <f>+B45+B31</f>
        <v>0</v>
      </c>
      <c r="I84" s="637" t="s">
        <v>345</v>
      </c>
      <c r="J84" s="638"/>
      <c r="K84" s="637" t="s">
        <v>346</v>
      </c>
      <c r="L84" s="637">
        <v>12</v>
      </c>
      <c r="M84" s="267" t="s">
        <v>193</v>
      </c>
      <c r="N84" s="267"/>
      <c r="O84" s="267"/>
      <c r="P84" s="267"/>
      <c r="Q84" s="267"/>
      <c r="R84" s="267"/>
      <c r="S84" s="267"/>
      <c r="T84" s="854"/>
      <c r="U84" s="855"/>
      <c r="V84" s="889">
        <f>+F84*H84*J84*L84</f>
        <v>0</v>
      </c>
      <c r="W84" s="890"/>
      <c r="X84" s="891" t="s">
        <v>378</v>
      </c>
      <c r="Y84" s="892"/>
      <c r="Z84" s="892"/>
      <c r="AA84" s="893"/>
    </row>
    <row r="85" spans="1:27" ht="12.95" customHeight="1">
      <c r="A85" s="851"/>
      <c r="B85" s="894" t="s">
        <v>143</v>
      </c>
      <c r="C85" s="639"/>
      <c r="D85" s="640"/>
      <c r="E85" s="437"/>
      <c r="F85" s="641"/>
      <c r="G85" s="642" t="s">
        <v>195</v>
      </c>
      <c r="H85" s="446"/>
      <c r="I85" s="446" t="s">
        <v>196</v>
      </c>
      <c r="J85" s="446"/>
      <c r="K85" s="446" t="s">
        <v>197</v>
      </c>
      <c r="L85" s="446"/>
      <c r="M85" s="643"/>
      <c r="N85" s="446"/>
      <c r="O85" s="446"/>
      <c r="P85" s="446"/>
      <c r="Q85" s="446"/>
      <c r="R85" s="446"/>
      <c r="S85" s="446"/>
      <c r="T85" s="897"/>
      <c r="U85" s="898"/>
      <c r="V85" s="899">
        <f>SUM(T86:U89)</f>
        <v>0</v>
      </c>
      <c r="W85" s="900"/>
      <c r="X85" s="858"/>
      <c r="Y85" s="859"/>
      <c r="Z85" s="859"/>
      <c r="AA85" s="860"/>
    </row>
    <row r="86" spans="1:27" ht="12.95" customHeight="1">
      <c r="A86" s="851"/>
      <c r="B86" s="895"/>
      <c r="C86" s="905" t="s">
        <v>347</v>
      </c>
      <c r="D86" s="906" t="s">
        <v>101</v>
      </c>
      <c r="E86" s="580" t="s">
        <v>110</v>
      </c>
      <c r="F86" s="534" t="s">
        <v>348</v>
      </c>
      <c r="G86" s="535"/>
      <c r="H86" s="456" t="s">
        <v>349</v>
      </c>
      <c r="I86" s="536"/>
      <c r="J86" s="456" t="s">
        <v>349</v>
      </c>
      <c r="K86" s="536"/>
      <c r="L86" s="456" t="s">
        <v>194</v>
      </c>
      <c r="M86" s="537">
        <f>INT(+AP68)</f>
        <v>0</v>
      </c>
      <c r="N86" s="456" t="s">
        <v>350</v>
      </c>
      <c r="O86" s="456"/>
      <c r="P86" s="456"/>
      <c r="Q86" s="456"/>
      <c r="R86" s="456"/>
      <c r="S86" s="456"/>
      <c r="T86" s="878">
        <f t="shared" ref="T86:T93" si="51">+(G86+I86+K86)*M86</f>
        <v>0</v>
      </c>
      <c r="U86" s="879"/>
      <c r="V86" s="901"/>
      <c r="W86" s="902"/>
      <c r="X86" s="858"/>
      <c r="Y86" s="859"/>
      <c r="Z86" s="859"/>
      <c r="AA86" s="860"/>
    </row>
    <row r="87" spans="1:27" ht="12.95" customHeight="1">
      <c r="A87" s="851"/>
      <c r="B87" s="895"/>
      <c r="C87" s="905"/>
      <c r="D87" s="906"/>
      <c r="E87" s="580" t="s">
        <v>144</v>
      </c>
      <c r="F87" s="534" t="s">
        <v>348</v>
      </c>
      <c r="G87" s="535"/>
      <c r="H87" s="456" t="s">
        <v>349</v>
      </c>
      <c r="I87" s="538">
        <f>+I86</f>
        <v>0</v>
      </c>
      <c r="J87" s="456" t="s">
        <v>351</v>
      </c>
      <c r="K87" s="456">
        <f>+K86</f>
        <v>0</v>
      </c>
      <c r="L87" s="456" t="s">
        <v>194</v>
      </c>
      <c r="M87" s="537">
        <f>INT(+AP69)</f>
        <v>0</v>
      </c>
      <c r="N87" s="456" t="s">
        <v>352</v>
      </c>
      <c r="O87" s="456"/>
      <c r="P87" s="456"/>
      <c r="Q87" s="456"/>
      <c r="R87" s="456"/>
      <c r="S87" s="456"/>
      <c r="T87" s="878">
        <f t="shared" si="51"/>
        <v>0</v>
      </c>
      <c r="U87" s="879"/>
      <c r="V87" s="901"/>
      <c r="W87" s="902"/>
      <c r="X87" s="858"/>
      <c r="Y87" s="859"/>
      <c r="Z87" s="859"/>
      <c r="AA87" s="860"/>
    </row>
    <row r="88" spans="1:27" ht="12.95" customHeight="1">
      <c r="A88" s="851"/>
      <c r="B88" s="895"/>
      <c r="C88" s="905"/>
      <c r="D88" s="579" t="s">
        <v>102</v>
      </c>
      <c r="E88" s="907" t="s">
        <v>144</v>
      </c>
      <c r="F88" s="534" t="s">
        <v>353</v>
      </c>
      <c r="G88" s="539">
        <f>+G87</f>
        <v>0</v>
      </c>
      <c r="H88" s="456" t="s">
        <v>351</v>
      </c>
      <c r="I88" s="456">
        <f>+I86</f>
        <v>0</v>
      </c>
      <c r="J88" s="456" t="s">
        <v>351</v>
      </c>
      <c r="K88" s="456">
        <f>+K86</f>
        <v>0</v>
      </c>
      <c r="L88" s="456" t="s">
        <v>194</v>
      </c>
      <c r="M88" s="537">
        <f>INT(+AP70)</f>
        <v>0</v>
      </c>
      <c r="N88" s="456" t="s">
        <v>352</v>
      </c>
      <c r="O88" s="456"/>
      <c r="P88" s="456"/>
      <c r="Q88" s="456"/>
      <c r="R88" s="456"/>
      <c r="S88" s="456"/>
      <c r="T88" s="878">
        <f t="shared" si="51"/>
        <v>0</v>
      </c>
      <c r="U88" s="879"/>
      <c r="V88" s="901"/>
      <c r="W88" s="902"/>
      <c r="X88" s="858"/>
      <c r="Y88" s="859"/>
      <c r="Z88" s="859"/>
      <c r="AA88" s="860"/>
    </row>
    <row r="89" spans="1:27" ht="12.95" customHeight="1">
      <c r="A89" s="851"/>
      <c r="B89" s="895"/>
      <c r="C89" s="905"/>
      <c r="D89" s="579" t="s">
        <v>225</v>
      </c>
      <c r="E89" s="907"/>
      <c r="F89" s="644" t="s">
        <v>353</v>
      </c>
      <c r="G89" s="645">
        <f>+G87</f>
        <v>0</v>
      </c>
      <c r="H89" s="469" t="s">
        <v>351</v>
      </c>
      <c r="I89" s="469">
        <f>+I86</f>
        <v>0</v>
      </c>
      <c r="J89" s="469" t="s">
        <v>351</v>
      </c>
      <c r="K89" s="469">
        <f>+K86</f>
        <v>0</v>
      </c>
      <c r="L89" s="469" t="s">
        <v>194</v>
      </c>
      <c r="M89" s="646">
        <f>INT(+AP71)</f>
        <v>0</v>
      </c>
      <c r="N89" s="469" t="s">
        <v>352</v>
      </c>
      <c r="O89" s="469"/>
      <c r="P89" s="469"/>
      <c r="Q89" s="469"/>
      <c r="R89" s="469"/>
      <c r="S89" s="469"/>
      <c r="T89" s="873">
        <f t="shared" si="51"/>
        <v>0</v>
      </c>
      <c r="U89" s="874"/>
      <c r="V89" s="903"/>
      <c r="W89" s="904"/>
      <c r="X89" s="858"/>
      <c r="Y89" s="859"/>
      <c r="Z89" s="859"/>
      <c r="AA89" s="860"/>
    </row>
    <row r="90" spans="1:27" ht="12.95" customHeight="1">
      <c r="A90" s="851"/>
      <c r="B90" s="895"/>
      <c r="C90" s="908" t="s">
        <v>354</v>
      </c>
      <c r="D90" s="911" t="s">
        <v>101</v>
      </c>
      <c r="E90" s="492" t="s">
        <v>110</v>
      </c>
      <c r="F90" s="647" t="s">
        <v>348</v>
      </c>
      <c r="G90" s="648">
        <f>+G86</f>
        <v>0</v>
      </c>
      <c r="H90" s="546" t="s">
        <v>351</v>
      </c>
      <c r="I90" s="546">
        <f>+I86</f>
        <v>0</v>
      </c>
      <c r="J90" s="546" t="s">
        <v>351</v>
      </c>
      <c r="K90" s="546">
        <f>+K86</f>
        <v>0</v>
      </c>
      <c r="L90" s="544" t="s">
        <v>194</v>
      </c>
      <c r="M90" s="545">
        <f>INT(+AQ68)</f>
        <v>0</v>
      </c>
      <c r="N90" s="544" t="s">
        <v>352</v>
      </c>
      <c r="O90" s="544"/>
      <c r="P90" s="544"/>
      <c r="Q90" s="544"/>
      <c r="R90" s="544"/>
      <c r="S90" s="544"/>
      <c r="T90" s="887">
        <f t="shared" si="51"/>
        <v>0</v>
      </c>
      <c r="U90" s="888"/>
      <c r="V90" s="869">
        <f>SUM(T90:U93)</f>
        <v>0</v>
      </c>
      <c r="W90" s="870"/>
      <c r="X90" s="858"/>
      <c r="Y90" s="859"/>
      <c r="Z90" s="859"/>
      <c r="AA90" s="860"/>
    </row>
    <row r="91" spans="1:27" ht="12.95" customHeight="1">
      <c r="A91" s="851"/>
      <c r="B91" s="895"/>
      <c r="C91" s="909"/>
      <c r="D91" s="912"/>
      <c r="E91" s="580" t="s">
        <v>144</v>
      </c>
      <c r="F91" s="534" t="s">
        <v>353</v>
      </c>
      <c r="G91" s="649">
        <f>+G87</f>
        <v>0</v>
      </c>
      <c r="H91" s="538" t="s">
        <v>351</v>
      </c>
      <c r="I91" s="538">
        <f>+I90</f>
        <v>0</v>
      </c>
      <c r="J91" s="538" t="s">
        <v>351</v>
      </c>
      <c r="K91" s="538">
        <f>+K90</f>
        <v>0</v>
      </c>
      <c r="L91" s="456" t="s">
        <v>194</v>
      </c>
      <c r="M91" s="537">
        <f>INT(+AQ69)</f>
        <v>0</v>
      </c>
      <c r="N91" s="456" t="s">
        <v>352</v>
      </c>
      <c r="O91" s="456"/>
      <c r="P91" s="456"/>
      <c r="Q91" s="456"/>
      <c r="R91" s="456"/>
      <c r="S91" s="456"/>
      <c r="T91" s="878">
        <f t="shared" si="51"/>
        <v>0</v>
      </c>
      <c r="U91" s="879"/>
      <c r="V91" s="876"/>
      <c r="W91" s="877"/>
      <c r="X91" s="858"/>
      <c r="Y91" s="859"/>
      <c r="Z91" s="859"/>
      <c r="AA91" s="860"/>
    </row>
    <row r="92" spans="1:27" ht="12.95" customHeight="1">
      <c r="A92" s="851"/>
      <c r="B92" s="895"/>
      <c r="C92" s="909"/>
      <c r="D92" s="579" t="s">
        <v>102</v>
      </c>
      <c r="E92" s="880" t="s">
        <v>144</v>
      </c>
      <c r="F92" s="534" t="s">
        <v>353</v>
      </c>
      <c r="G92" s="539">
        <f>+G91</f>
        <v>0</v>
      </c>
      <c r="H92" s="456" t="s">
        <v>351</v>
      </c>
      <c r="I92" s="456">
        <f>+I90</f>
        <v>0</v>
      </c>
      <c r="J92" s="456" t="s">
        <v>351</v>
      </c>
      <c r="K92" s="456">
        <f>+K90</f>
        <v>0</v>
      </c>
      <c r="L92" s="456" t="s">
        <v>194</v>
      </c>
      <c r="M92" s="537">
        <f>INT(+AQ70)</f>
        <v>0</v>
      </c>
      <c r="N92" s="456" t="s">
        <v>352</v>
      </c>
      <c r="O92" s="456"/>
      <c r="P92" s="456"/>
      <c r="Q92" s="456"/>
      <c r="R92" s="456"/>
      <c r="S92" s="456"/>
      <c r="T92" s="878">
        <f t="shared" si="51"/>
        <v>0</v>
      </c>
      <c r="U92" s="879"/>
      <c r="V92" s="876"/>
      <c r="W92" s="877"/>
      <c r="X92" s="858"/>
      <c r="Y92" s="859"/>
      <c r="Z92" s="859"/>
      <c r="AA92" s="860"/>
    </row>
    <row r="93" spans="1:27" ht="12.95" customHeight="1">
      <c r="A93" s="851"/>
      <c r="B93" s="896"/>
      <c r="C93" s="910"/>
      <c r="D93" s="650" t="s">
        <v>225</v>
      </c>
      <c r="E93" s="881"/>
      <c r="F93" s="534" t="s">
        <v>353</v>
      </c>
      <c r="G93" s="539">
        <f>+G91</f>
        <v>0</v>
      </c>
      <c r="H93" s="456" t="s">
        <v>351</v>
      </c>
      <c r="I93" s="456">
        <f>+I90</f>
        <v>0</v>
      </c>
      <c r="J93" s="456" t="s">
        <v>351</v>
      </c>
      <c r="K93" s="456">
        <f>+K90</f>
        <v>0</v>
      </c>
      <c r="L93" s="456" t="s">
        <v>194</v>
      </c>
      <c r="M93" s="537">
        <f>INT(+AQ71)</f>
        <v>0</v>
      </c>
      <c r="N93" s="456" t="s">
        <v>352</v>
      </c>
      <c r="O93" s="540"/>
      <c r="P93" s="540"/>
      <c r="Q93" s="540"/>
      <c r="R93" s="540"/>
      <c r="S93" s="540"/>
      <c r="T93" s="873">
        <f t="shared" si="51"/>
        <v>0</v>
      </c>
      <c r="U93" s="874"/>
      <c r="V93" s="871"/>
      <c r="W93" s="872"/>
      <c r="X93" s="858"/>
      <c r="Y93" s="859"/>
      <c r="Z93" s="859"/>
      <c r="AA93" s="860"/>
    </row>
    <row r="94" spans="1:27" ht="12.95" customHeight="1" thickBot="1">
      <c r="A94" s="852"/>
      <c r="B94" s="882" t="s">
        <v>145</v>
      </c>
      <c r="C94" s="883"/>
      <c r="D94" s="883"/>
      <c r="E94" s="884"/>
      <c r="F94" s="542"/>
      <c r="G94" s="542"/>
      <c r="H94" s="542"/>
      <c r="I94" s="542"/>
      <c r="J94" s="542"/>
      <c r="K94" s="542"/>
      <c r="L94" s="542"/>
      <c r="M94" s="542"/>
      <c r="N94" s="542"/>
      <c r="O94" s="542"/>
      <c r="P94" s="542"/>
      <c r="Q94" s="542"/>
      <c r="R94" s="542"/>
      <c r="S94" s="542"/>
      <c r="T94" s="542"/>
      <c r="U94" s="543"/>
      <c r="V94" s="885">
        <f>SUM(V84:W93)</f>
        <v>0</v>
      </c>
      <c r="W94" s="886"/>
      <c r="X94" s="861"/>
      <c r="Y94" s="862"/>
      <c r="Z94" s="862"/>
      <c r="AA94" s="863"/>
    </row>
    <row r="95" spans="1:27" ht="12.95" customHeight="1" thickTop="1">
      <c r="A95" s="850" t="s">
        <v>146</v>
      </c>
      <c r="B95" s="853" t="s">
        <v>266</v>
      </c>
      <c r="C95" s="854"/>
      <c r="D95" s="854"/>
      <c r="E95" s="855"/>
      <c r="F95" s="635"/>
      <c r="G95" s="267" t="s">
        <v>198</v>
      </c>
      <c r="H95" s="651"/>
      <c r="I95" s="637" t="s">
        <v>199</v>
      </c>
      <c r="J95" s="638"/>
      <c r="K95" s="267" t="s">
        <v>198</v>
      </c>
      <c r="L95" s="651"/>
      <c r="M95" s="637" t="s">
        <v>199</v>
      </c>
      <c r="N95" s="638"/>
      <c r="O95" s="267" t="s">
        <v>198</v>
      </c>
      <c r="P95" s="651"/>
      <c r="Q95" s="637" t="s">
        <v>193</v>
      </c>
      <c r="R95" s="652"/>
      <c r="S95" s="269"/>
      <c r="T95" s="653"/>
      <c r="U95" s="269"/>
      <c r="V95" s="856">
        <f>+F95*H95+J95*L95+N95*P95+R95*T95</f>
        <v>0</v>
      </c>
      <c r="W95" s="857"/>
      <c r="X95" s="858" t="s">
        <v>379</v>
      </c>
      <c r="Y95" s="859"/>
      <c r="Z95" s="859"/>
      <c r="AA95" s="860"/>
    </row>
    <row r="96" spans="1:27" ht="12.95" customHeight="1">
      <c r="A96" s="851"/>
      <c r="B96" s="864" t="s">
        <v>143</v>
      </c>
      <c r="C96" s="865" t="s">
        <v>297</v>
      </c>
      <c r="D96" s="654" t="s">
        <v>355</v>
      </c>
      <c r="E96" s="492" t="s">
        <v>224</v>
      </c>
      <c r="F96" s="655"/>
      <c r="G96" s="446" t="s">
        <v>267</v>
      </c>
      <c r="H96" s="656"/>
      <c r="I96" s="446" t="s">
        <v>356</v>
      </c>
      <c r="J96" s="657"/>
      <c r="K96" s="446" t="s">
        <v>267</v>
      </c>
      <c r="L96" s="656"/>
      <c r="M96" s="446" t="s">
        <v>356</v>
      </c>
      <c r="N96" s="657"/>
      <c r="O96" s="446" t="s">
        <v>267</v>
      </c>
      <c r="P96" s="656"/>
      <c r="Q96" s="446" t="s">
        <v>357</v>
      </c>
      <c r="R96" s="446"/>
      <c r="S96" s="446"/>
      <c r="T96" s="867">
        <f>+F96*H96+J96*L96+N96*P96</f>
        <v>0</v>
      </c>
      <c r="U96" s="868"/>
      <c r="V96" s="869">
        <f>SUM(T96:U97)</f>
        <v>0</v>
      </c>
      <c r="W96" s="870"/>
      <c r="X96" s="858"/>
      <c r="Y96" s="859"/>
      <c r="Z96" s="859"/>
      <c r="AA96" s="860"/>
    </row>
    <row r="97" spans="1:27" ht="12.95" customHeight="1">
      <c r="A97" s="851"/>
      <c r="B97" s="864"/>
      <c r="C97" s="866"/>
      <c r="D97" s="650" t="s">
        <v>358</v>
      </c>
      <c r="E97" s="340" t="s">
        <v>147</v>
      </c>
      <c r="F97" s="658"/>
      <c r="G97" s="469" t="s">
        <v>267</v>
      </c>
      <c r="H97" s="659"/>
      <c r="I97" s="469" t="s">
        <v>359</v>
      </c>
      <c r="J97" s="660"/>
      <c r="K97" s="469" t="s">
        <v>267</v>
      </c>
      <c r="L97" s="659"/>
      <c r="M97" s="469" t="s">
        <v>359</v>
      </c>
      <c r="N97" s="660"/>
      <c r="O97" s="469" t="s">
        <v>267</v>
      </c>
      <c r="P97" s="659"/>
      <c r="Q97" s="469" t="s">
        <v>360</v>
      </c>
      <c r="R97" s="469"/>
      <c r="S97" s="469"/>
      <c r="T97" s="873">
        <f>+F97*H97+J97*L97+N97*P97</f>
        <v>0</v>
      </c>
      <c r="U97" s="874"/>
      <c r="V97" s="871"/>
      <c r="W97" s="872"/>
      <c r="X97" s="858"/>
      <c r="Y97" s="859"/>
      <c r="Z97" s="859"/>
      <c r="AA97" s="860"/>
    </row>
    <row r="98" spans="1:27" ht="12.95" customHeight="1">
      <c r="A98" s="851"/>
      <c r="B98" s="864"/>
      <c r="C98" s="875" t="s">
        <v>354</v>
      </c>
      <c r="D98" s="654" t="s">
        <v>355</v>
      </c>
      <c r="E98" s="547" t="s">
        <v>224</v>
      </c>
      <c r="F98" s="661"/>
      <c r="G98" s="544" t="s">
        <v>267</v>
      </c>
      <c r="H98" s="662"/>
      <c r="I98" s="544" t="s">
        <v>359</v>
      </c>
      <c r="J98" s="663"/>
      <c r="K98" s="544" t="s">
        <v>267</v>
      </c>
      <c r="L98" s="662"/>
      <c r="M98" s="544" t="s">
        <v>359</v>
      </c>
      <c r="N98" s="663"/>
      <c r="O98" s="544" t="s">
        <v>267</v>
      </c>
      <c r="P98" s="662"/>
      <c r="Q98" s="544" t="s">
        <v>360</v>
      </c>
      <c r="R98" s="544"/>
      <c r="S98" s="544"/>
      <c r="T98" s="887">
        <f>+F98*H98+J98*L98+N98*P98</f>
        <v>0</v>
      </c>
      <c r="U98" s="888"/>
      <c r="V98" s="869">
        <f>SUM(T98:U99)</f>
        <v>0</v>
      </c>
      <c r="W98" s="870"/>
      <c r="X98" s="858"/>
      <c r="Y98" s="859"/>
      <c r="Z98" s="859"/>
      <c r="AA98" s="860"/>
    </row>
    <row r="99" spans="1:27" ht="12.95" customHeight="1">
      <c r="A99" s="851"/>
      <c r="B99" s="864"/>
      <c r="C99" s="866"/>
      <c r="D99" s="650" t="s">
        <v>358</v>
      </c>
      <c r="E99" s="567" t="s">
        <v>147</v>
      </c>
      <c r="F99" s="548"/>
      <c r="G99" s="456" t="s">
        <v>267</v>
      </c>
      <c r="H99" s="549"/>
      <c r="I99" s="540" t="s">
        <v>359</v>
      </c>
      <c r="J99" s="550"/>
      <c r="K99" s="456" t="s">
        <v>267</v>
      </c>
      <c r="L99" s="549"/>
      <c r="M99" s="456" t="s">
        <v>359</v>
      </c>
      <c r="N99" s="550"/>
      <c r="O99" s="540" t="s">
        <v>267</v>
      </c>
      <c r="P99" s="549"/>
      <c r="Q99" s="540" t="s">
        <v>360</v>
      </c>
      <c r="R99" s="540"/>
      <c r="S99" s="540"/>
      <c r="T99" s="873">
        <f>+F99*H99+J99*L99+N99*P99</f>
        <v>0</v>
      </c>
      <c r="U99" s="874"/>
      <c r="V99" s="871"/>
      <c r="W99" s="872"/>
      <c r="X99" s="858"/>
      <c r="Y99" s="859"/>
      <c r="Z99" s="859"/>
      <c r="AA99" s="860"/>
    </row>
    <row r="100" spans="1:27" ht="12.95" customHeight="1" thickBot="1">
      <c r="A100" s="852"/>
      <c r="B100" s="882" t="s">
        <v>145</v>
      </c>
      <c r="C100" s="883"/>
      <c r="D100" s="883"/>
      <c r="E100" s="884"/>
      <c r="F100" s="664"/>
      <c r="G100" s="542"/>
      <c r="H100" s="542"/>
      <c r="I100" s="542"/>
      <c r="J100" s="542"/>
      <c r="K100" s="542"/>
      <c r="L100" s="542"/>
      <c r="M100" s="542"/>
      <c r="N100" s="542"/>
      <c r="O100" s="542"/>
      <c r="P100" s="542"/>
      <c r="Q100" s="542"/>
      <c r="R100" s="542"/>
      <c r="S100" s="542"/>
      <c r="T100" s="665"/>
      <c r="U100" s="666"/>
      <c r="V100" s="885">
        <f>SUM(V95:W99)</f>
        <v>0</v>
      </c>
      <c r="W100" s="884"/>
      <c r="X100" s="861"/>
      <c r="Y100" s="862"/>
      <c r="Z100" s="862"/>
      <c r="AA100" s="863"/>
    </row>
    <row r="101" spans="1:27" ht="12.95" customHeight="1" thickTop="1" thickBot="1">
      <c r="A101" s="845" t="s">
        <v>268</v>
      </c>
      <c r="B101" s="846"/>
      <c r="C101" s="846"/>
      <c r="D101" s="846"/>
      <c r="E101" s="847"/>
      <c r="F101" s="577"/>
      <c r="G101" s="577"/>
      <c r="H101" s="577"/>
      <c r="I101" s="577"/>
      <c r="J101" s="577"/>
      <c r="K101" s="577"/>
      <c r="L101" s="577"/>
      <c r="M101" s="577"/>
      <c r="N101" s="577"/>
      <c r="O101" s="577"/>
      <c r="P101" s="577"/>
      <c r="Q101" s="577"/>
      <c r="R101" s="577"/>
      <c r="S101" s="577"/>
      <c r="T101" s="577"/>
      <c r="U101" s="577"/>
      <c r="V101" s="848" t="s">
        <v>361</v>
      </c>
      <c r="W101" s="849"/>
      <c r="X101" s="551"/>
      <c r="Y101" s="551"/>
      <c r="Z101" s="551"/>
      <c r="AA101" s="552"/>
    </row>
    <row r="102" spans="1:27" ht="12.95" customHeight="1">
      <c r="B102" s="244" t="s">
        <v>380</v>
      </c>
      <c r="T102" s="565"/>
      <c r="U102" s="541"/>
      <c r="V102" s="541"/>
      <c r="W102" s="541"/>
      <c r="X102" s="541"/>
      <c r="Y102" s="541"/>
      <c r="Z102" s="565"/>
    </row>
    <row r="103" spans="1:27" ht="12.95" customHeight="1">
      <c r="B103" s="553" t="s">
        <v>481</v>
      </c>
      <c r="L103" s="244"/>
      <c r="U103" s="157"/>
    </row>
    <row r="104" spans="1:27" ht="14.25" customHeight="1">
      <c r="B104" s="244" t="s">
        <v>269</v>
      </c>
      <c r="S104" s="420"/>
    </row>
  </sheetData>
  <mergeCells count="191">
    <mergeCell ref="I1:J1"/>
    <mergeCell ref="B3:L3"/>
    <mergeCell ref="M3:AB3"/>
    <mergeCell ref="AC3:AJ3"/>
    <mergeCell ref="AK3:AR7"/>
    <mergeCell ref="B4:C6"/>
    <mergeCell ref="D4:D6"/>
    <mergeCell ref="G4:L4"/>
    <mergeCell ref="M4:T4"/>
    <mergeCell ref="U4:AB4"/>
    <mergeCell ref="AC4:AJ4"/>
    <mergeCell ref="E5:E6"/>
    <mergeCell ref="F5:F6"/>
    <mergeCell ref="G5:H6"/>
    <mergeCell ref="I5:J5"/>
    <mergeCell ref="K5:L5"/>
    <mergeCell ref="M5:N6"/>
    <mergeCell ref="O5:P6"/>
    <mergeCell ref="Q5:R5"/>
    <mergeCell ref="S5:T5"/>
    <mergeCell ref="A1:B1"/>
    <mergeCell ref="AF51:AG53"/>
    <mergeCell ref="AH51:AL53"/>
    <mergeCell ref="D52:G52"/>
    <mergeCell ref="H52:K52"/>
    <mergeCell ref="L52:O52"/>
    <mergeCell ref="P52:Q53"/>
    <mergeCell ref="R52:U52"/>
    <mergeCell ref="AG5:AH5"/>
    <mergeCell ref="AI5:AJ5"/>
    <mergeCell ref="I6:J6"/>
    <mergeCell ref="K6:L6"/>
    <mergeCell ref="Q6:R6"/>
    <mergeCell ref="S6:T6"/>
    <mergeCell ref="Y6:Z6"/>
    <mergeCell ref="AA6:AB6"/>
    <mergeCell ref="AG6:AH6"/>
    <mergeCell ref="AI6:AJ6"/>
    <mergeCell ref="U5:V6"/>
    <mergeCell ref="W5:X6"/>
    <mergeCell ref="Y5:Z5"/>
    <mergeCell ref="AA5:AB5"/>
    <mergeCell ref="AC5:AD6"/>
    <mergeCell ref="AE5:AF6"/>
    <mergeCell ref="V52:Y52"/>
    <mergeCell ref="Z52:AC52"/>
    <mergeCell ref="AD52:AE53"/>
    <mergeCell ref="A54:A55"/>
    <mergeCell ref="D54:G54"/>
    <mergeCell ref="R54:U54"/>
    <mergeCell ref="A51:C53"/>
    <mergeCell ref="D51:Q51"/>
    <mergeCell ref="R51:AE51"/>
    <mergeCell ref="A56:A58"/>
    <mergeCell ref="B56:B57"/>
    <mergeCell ref="Q56:Q57"/>
    <mergeCell ref="AE56:AE57"/>
    <mergeCell ref="AG56:AG57"/>
    <mergeCell ref="A59:C59"/>
    <mergeCell ref="AH54:AL54"/>
    <mergeCell ref="D55:G55"/>
    <mergeCell ref="H55:K55"/>
    <mergeCell ref="R55:U55"/>
    <mergeCell ref="V55:Y55"/>
    <mergeCell ref="AH55:AL55"/>
    <mergeCell ref="A60:A62"/>
    <mergeCell ref="B60:B61"/>
    <mergeCell ref="Q60:Q61"/>
    <mergeCell ref="AE60:AE61"/>
    <mergeCell ref="AG60:AG61"/>
    <mergeCell ref="A63:A65"/>
    <mergeCell ref="B63:B64"/>
    <mergeCell ref="Q63:Q64"/>
    <mergeCell ref="AE63:AE64"/>
    <mergeCell ref="AG63:AG64"/>
    <mergeCell ref="AB67:AB68"/>
    <mergeCell ref="AC67:AC68"/>
    <mergeCell ref="AD67:AD68"/>
    <mergeCell ref="AN67:AO67"/>
    <mergeCell ref="AN68:AN69"/>
    <mergeCell ref="A69:B69"/>
    <mergeCell ref="D69:G69"/>
    <mergeCell ref="H69:K69"/>
    <mergeCell ref="R69:U69"/>
    <mergeCell ref="V69:Y69"/>
    <mergeCell ref="A66:A68"/>
    <mergeCell ref="B66:B67"/>
    <mergeCell ref="AG66:AG67"/>
    <mergeCell ref="L67:L68"/>
    <mergeCell ref="M67:M68"/>
    <mergeCell ref="N67:N68"/>
    <mergeCell ref="O67:O68"/>
    <mergeCell ref="P67:P68"/>
    <mergeCell ref="Z67:Z68"/>
    <mergeCell ref="AA67:AA68"/>
    <mergeCell ref="O71:O72"/>
    <mergeCell ref="Z71:Z72"/>
    <mergeCell ref="AA71:AA72"/>
    <mergeCell ref="AB71:AB72"/>
    <mergeCell ref="AC71:AC72"/>
    <mergeCell ref="AN72:AO72"/>
    <mergeCell ref="AH69:AL69"/>
    <mergeCell ref="AO69:AO71"/>
    <mergeCell ref="A70:A72"/>
    <mergeCell ref="B70:B71"/>
    <mergeCell ref="Q70:Q71"/>
    <mergeCell ref="AE70:AE71"/>
    <mergeCell ref="AG70:AG71"/>
    <mergeCell ref="L71:L72"/>
    <mergeCell ref="M71:M72"/>
    <mergeCell ref="N71:N72"/>
    <mergeCell ref="AA74:AA75"/>
    <mergeCell ref="AB74:AB75"/>
    <mergeCell ref="AC74:AC75"/>
    <mergeCell ref="AN75:AO75"/>
    <mergeCell ref="A76:B76"/>
    <mergeCell ref="D76:G76"/>
    <mergeCell ref="H76:K76"/>
    <mergeCell ref="R76:U76"/>
    <mergeCell ref="V76:Y76"/>
    <mergeCell ref="AH76:AL76"/>
    <mergeCell ref="A73:A75"/>
    <mergeCell ref="B73:B74"/>
    <mergeCell ref="Q73:Q74"/>
    <mergeCell ref="AE73:AE74"/>
    <mergeCell ref="AG73:AG74"/>
    <mergeCell ref="L74:L75"/>
    <mergeCell ref="M74:M75"/>
    <mergeCell ref="N74:N75"/>
    <mergeCell ref="O74:O75"/>
    <mergeCell ref="Z74:Z75"/>
    <mergeCell ref="AN76:AO76"/>
    <mergeCell ref="AN78:AO78"/>
    <mergeCell ref="A80:B80"/>
    <mergeCell ref="C80:F80"/>
    <mergeCell ref="A81:B81"/>
    <mergeCell ref="C81:F81"/>
    <mergeCell ref="T83:U83"/>
    <mergeCell ref="V83:W83"/>
    <mergeCell ref="X83:AA83"/>
    <mergeCell ref="T86:U86"/>
    <mergeCell ref="A84:A94"/>
    <mergeCell ref="A77:B78"/>
    <mergeCell ref="P77:Q77"/>
    <mergeCell ref="AD77:AE77"/>
    <mergeCell ref="AF77:AG77"/>
    <mergeCell ref="AH77:AL77"/>
    <mergeCell ref="AN77:AO77"/>
    <mergeCell ref="P78:Q78"/>
    <mergeCell ref="AD78:AE78"/>
    <mergeCell ref="AF78:AG78"/>
    <mergeCell ref="B100:E100"/>
    <mergeCell ref="V100:W100"/>
    <mergeCell ref="V84:W84"/>
    <mergeCell ref="X84:AA94"/>
    <mergeCell ref="B85:B93"/>
    <mergeCell ref="T85:U85"/>
    <mergeCell ref="V85:W89"/>
    <mergeCell ref="C86:C89"/>
    <mergeCell ref="D86:D87"/>
    <mergeCell ref="T87:U87"/>
    <mergeCell ref="E88:E89"/>
    <mergeCell ref="T88:U88"/>
    <mergeCell ref="T89:U89"/>
    <mergeCell ref="C90:C93"/>
    <mergeCell ref="D90:D91"/>
    <mergeCell ref="T90:U90"/>
    <mergeCell ref="A101:E101"/>
    <mergeCell ref="V101:W101"/>
    <mergeCell ref="A95:A100"/>
    <mergeCell ref="B95:E95"/>
    <mergeCell ref="V95:W95"/>
    <mergeCell ref="B84:E84"/>
    <mergeCell ref="T84:U84"/>
    <mergeCell ref="X95:AA100"/>
    <mergeCell ref="B96:B99"/>
    <mergeCell ref="C96:C97"/>
    <mergeCell ref="T96:U96"/>
    <mergeCell ref="V96:W97"/>
    <mergeCell ref="T97:U97"/>
    <mergeCell ref="C98:C99"/>
    <mergeCell ref="V90:W93"/>
    <mergeCell ref="T91:U91"/>
    <mergeCell ref="E92:E93"/>
    <mergeCell ref="T92:U92"/>
    <mergeCell ref="T93:U93"/>
    <mergeCell ref="B94:E94"/>
    <mergeCell ref="V94:W94"/>
    <mergeCell ref="T98:U98"/>
    <mergeCell ref="V98:W99"/>
    <mergeCell ref="T99:U99"/>
  </mergeCells>
  <phoneticPr fontId="1"/>
  <pageMargins left="0.78740157480314965" right="0.15748031496062992" top="0.51181102362204722" bottom="0.51181102362204722" header="0.51181102362204722" footer="0.51181102362204722"/>
  <pageSetup paperSize="8" scale="6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zoomScaleNormal="100" zoomScaleSheetLayoutView="100" workbookViewId="0"/>
  </sheetViews>
  <sheetFormatPr defaultColWidth="8.625" defaultRowHeight="15" customHeight="1"/>
  <cols>
    <col min="1" max="1" width="10.625" style="564" customWidth="1"/>
    <col min="2" max="13" width="8.625" style="564" customWidth="1"/>
    <col min="14" max="14" width="69.125" style="564" customWidth="1"/>
    <col min="15" max="253" width="8.625" style="564"/>
    <col min="254" max="254" width="10.625" style="564" customWidth="1"/>
    <col min="255" max="269" width="8.625" style="564" customWidth="1"/>
    <col min="270" max="270" width="49.25" style="564" customWidth="1"/>
    <col min="271" max="509" width="8.625" style="564"/>
    <col min="510" max="510" width="10.625" style="564" customWidth="1"/>
    <col min="511" max="525" width="8.625" style="564" customWidth="1"/>
    <col min="526" max="526" width="49.25" style="564" customWidth="1"/>
    <col min="527" max="765" width="8.625" style="564"/>
    <col min="766" max="766" width="10.625" style="564" customWidth="1"/>
    <col min="767" max="781" width="8.625" style="564" customWidth="1"/>
    <col min="782" max="782" width="49.25" style="564" customWidth="1"/>
    <col min="783" max="1021" width="8.625" style="564"/>
    <col min="1022" max="1022" width="10.625" style="564" customWidth="1"/>
    <col min="1023" max="1037" width="8.625" style="564" customWidth="1"/>
    <col min="1038" max="1038" width="49.25" style="564" customWidth="1"/>
    <col min="1039" max="1277" width="8.625" style="564"/>
    <col min="1278" max="1278" width="10.625" style="564" customWidth="1"/>
    <col min="1279" max="1293" width="8.625" style="564" customWidth="1"/>
    <col min="1294" max="1294" width="49.25" style="564" customWidth="1"/>
    <col min="1295" max="1533" width="8.625" style="564"/>
    <col min="1534" max="1534" width="10.625" style="564" customWidth="1"/>
    <col min="1535" max="1549" width="8.625" style="564" customWidth="1"/>
    <col min="1550" max="1550" width="49.25" style="564" customWidth="1"/>
    <col min="1551" max="1789" width="8.625" style="564"/>
    <col min="1790" max="1790" width="10.625" style="564" customWidth="1"/>
    <col min="1791" max="1805" width="8.625" style="564" customWidth="1"/>
    <col min="1806" max="1806" width="49.25" style="564" customWidth="1"/>
    <col min="1807" max="2045" width="8.625" style="564"/>
    <col min="2046" max="2046" width="10.625" style="564" customWidth="1"/>
    <col min="2047" max="2061" width="8.625" style="564" customWidth="1"/>
    <col min="2062" max="2062" width="49.25" style="564" customWidth="1"/>
    <col min="2063" max="2301" width="8.625" style="564"/>
    <col min="2302" max="2302" width="10.625" style="564" customWidth="1"/>
    <col min="2303" max="2317" width="8.625" style="564" customWidth="1"/>
    <col min="2318" max="2318" width="49.25" style="564" customWidth="1"/>
    <col min="2319" max="2557" width="8.625" style="564"/>
    <col min="2558" max="2558" width="10.625" style="564" customWidth="1"/>
    <col min="2559" max="2573" width="8.625" style="564" customWidth="1"/>
    <col min="2574" max="2574" width="49.25" style="564" customWidth="1"/>
    <col min="2575" max="2813" width="8.625" style="564"/>
    <col min="2814" max="2814" width="10.625" style="564" customWidth="1"/>
    <col min="2815" max="2829" width="8.625" style="564" customWidth="1"/>
    <col min="2830" max="2830" width="49.25" style="564" customWidth="1"/>
    <col min="2831" max="3069" width="8.625" style="564"/>
    <col min="3070" max="3070" width="10.625" style="564" customWidth="1"/>
    <col min="3071" max="3085" width="8.625" style="564" customWidth="1"/>
    <col min="3086" max="3086" width="49.25" style="564" customWidth="1"/>
    <col min="3087" max="3325" width="8.625" style="564"/>
    <col min="3326" max="3326" width="10.625" style="564" customWidth="1"/>
    <col min="3327" max="3341" width="8.625" style="564" customWidth="1"/>
    <col min="3342" max="3342" width="49.25" style="564" customWidth="1"/>
    <col min="3343" max="3581" width="8.625" style="564"/>
    <col min="3582" max="3582" width="10.625" style="564" customWidth="1"/>
    <col min="3583" max="3597" width="8.625" style="564" customWidth="1"/>
    <col min="3598" max="3598" width="49.25" style="564" customWidth="1"/>
    <col min="3599" max="3837" width="8.625" style="564"/>
    <col min="3838" max="3838" width="10.625" style="564" customWidth="1"/>
    <col min="3839" max="3853" width="8.625" style="564" customWidth="1"/>
    <col min="3854" max="3854" width="49.25" style="564" customWidth="1"/>
    <col min="3855" max="4093" width="8.625" style="564"/>
    <col min="4094" max="4094" width="10.625" style="564" customWidth="1"/>
    <col min="4095" max="4109" width="8.625" style="564" customWidth="1"/>
    <col min="4110" max="4110" width="49.25" style="564" customWidth="1"/>
    <col min="4111" max="4349" width="8.625" style="564"/>
    <col min="4350" max="4350" width="10.625" style="564" customWidth="1"/>
    <col min="4351" max="4365" width="8.625" style="564" customWidth="1"/>
    <col min="4366" max="4366" width="49.25" style="564" customWidth="1"/>
    <col min="4367" max="4605" width="8.625" style="564"/>
    <col min="4606" max="4606" width="10.625" style="564" customWidth="1"/>
    <col min="4607" max="4621" width="8.625" style="564" customWidth="1"/>
    <col min="4622" max="4622" width="49.25" style="564" customWidth="1"/>
    <col min="4623" max="4861" width="8.625" style="564"/>
    <col min="4862" max="4862" width="10.625" style="564" customWidth="1"/>
    <col min="4863" max="4877" width="8.625" style="564" customWidth="1"/>
    <col min="4878" max="4878" width="49.25" style="564" customWidth="1"/>
    <col min="4879" max="5117" width="8.625" style="564"/>
    <col min="5118" max="5118" width="10.625" style="564" customWidth="1"/>
    <col min="5119" max="5133" width="8.625" style="564" customWidth="1"/>
    <col min="5134" max="5134" width="49.25" style="564" customWidth="1"/>
    <col min="5135" max="5373" width="8.625" style="564"/>
    <col min="5374" max="5374" width="10.625" style="564" customWidth="1"/>
    <col min="5375" max="5389" width="8.625" style="564" customWidth="1"/>
    <col min="5390" max="5390" width="49.25" style="564" customWidth="1"/>
    <col min="5391" max="5629" width="8.625" style="564"/>
    <col min="5630" max="5630" width="10.625" style="564" customWidth="1"/>
    <col min="5631" max="5645" width="8.625" style="564" customWidth="1"/>
    <col min="5646" max="5646" width="49.25" style="564" customWidth="1"/>
    <col min="5647" max="5885" width="8.625" style="564"/>
    <col min="5886" max="5886" width="10.625" style="564" customWidth="1"/>
    <col min="5887" max="5901" width="8.625" style="564" customWidth="1"/>
    <col min="5902" max="5902" width="49.25" style="564" customWidth="1"/>
    <col min="5903" max="6141" width="8.625" style="564"/>
    <col min="6142" max="6142" width="10.625" style="564" customWidth="1"/>
    <col min="6143" max="6157" width="8.625" style="564" customWidth="1"/>
    <col min="6158" max="6158" width="49.25" style="564" customWidth="1"/>
    <col min="6159" max="6397" width="8.625" style="564"/>
    <col min="6398" max="6398" width="10.625" style="564" customWidth="1"/>
    <col min="6399" max="6413" width="8.625" style="564" customWidth="1"/>
    <col min="6414" max="6414" width="49.25" style="564" customWidth="1"/>
    <col min="6415" max="6653" width="8.625" style="564"/>
    <col min="6654" max="6654" width="10.625" style="564" customWidth="1"/>
    <col min="6655" max="6669" width="8.625" style="564" customWidth="1"/>
    <col min="6670" max="6670" width="49.25" style="564" customWidth="1"/>
    <col min="6671" max="6909" width="8.625" style="564"/>
    <col min="6910" max="6910" width="10.625" style="564" customWidth="1"/>
    <col min="6911" max="6925" width="8.625" style="564" customWidth="1"/>
    <col min="6926" max="6926" width="49.25" style="564" customWidth="1"/>
    <col min="6927" max="7165" width="8.625" style="564"/>
    <col min="7166" max="7166" width="10.625" style="564" customWidth="1"/>
    <col min="7167" max="7181" width="8.625" style="564" customWidth="1"/>
    <col min="7182" max="7182" width="49.25" style="564" customWidth="1"/>
    <col min="7183" max="7421" width="8.625" style="564"/>
    <col min="7422" max="7422" width="10.625" style="564" customWidth="1"/>
    <col min="7423" max="7437" width="8.625" style="564" customWidth="1"/>
    <col min="7438" max="7438" width="49.25" style="564" customWidth="1"/>
    <col min="7439" max="7677" width="8.625" style="564"/>
    <col min="7678" max="7678" width="10.625" style="564" customWidth="1"/>
    <col min="7679" max="7693" width="8.625" style="564" customWidth="1"/>
    <col min="7694" max="7694" width="49.25" style="564" customWidth="1"/>
    <col min="7695" max="7933" width="8.625" style="564"/>
    <col min="7934" max="7934" width="10.625" style="564" customWidth="1"/>
    <col min="7935" max="7949" width="8.625" style="564" customWidth="1"/>
    <col min="7950" max="7950" width="49.25" style="564" customWidth="1"/>
    <col min="7951" max="8189" width="8.625" style="564"/>
    <col min="8190" max="8190" width="10.625" style="564" customWidth="1"/>
    <col min="8191" max="8205" width="8.625" style="564" customWidth="1"/>
    <col min="8206" max="8206" width="49.25" style="564" customWidth="1"/>
    <col min="8207" max="8445" width="8.625" style="564"/>
    <col min="8446" max="8446" width="10.625" style="564" customWidth="1"/>
    <col min="8447" max="8461" width="8.625" style="564" customWidth="1"/>
    <col min="8462" max="8462" width="49.25" style="564" customWidth="1"/>
    <col min="8463" max="8701" width="8.625" style="564"/>
    <col min="8702" max="8702" width="10.625" style="564" customWidth="1"/>
    <col min="8703" max="8717" width="8.625" style="564" customWidth="1"/>
    <col min="8718" max="8718" width="49.25" style="564" customWidth="1"/>
    <col min="8719" max="8957" width="8.625" style="564"/>
    <col min="8958" max="8958" width="10.625" style="564" customWidth="1"/>
    <col min="8959" max="8973" width="8.625" style="564" customWidth="1"/>
    <col min="8974" max="8974" width="49.25" style="564" customWidth="1"/>
    <col min="8975" max="9213" width="8.625" style="564"/>
    <col min="9214" max="9214" width="10.625" style="564" customWidth="1"/>
    <col min="9215" max="9229" width="8.625" style="564" customWidth="1"/>
    <col min="9230" max="9230" width="49.25" style="564" customWidth="1"/>
    <col min="9231" max="9469" width="8.625" style="564"/>
    <col min="9470" max="9470" width="10.625" style="564" customWidth="1"/>
    <col min="9471" max="9485" width="8.625" style="564" customWidth="1"/>
    <col min="9486" max="9486" width="49.25" style="564" customWidth="1"/>
    <col min="9487" max="9725" width="8.625" style="564"/>
    <col min="9726" max="9726" width="10.625" style="564" customWidth="1"/>
    <col min="9727" max="9741" width="8.625" style="564" customWidth="1"/>
    <col min="9742" max="9742" width="49.25" style="564" customWidth="1"/>
    <col min="9743" max="9981" width="8.625" style="564"/>
    <col min="9982" max="9982" width="10.625" style="564" customWidth="1"/>
    <col min="9983" max="9997" width="8.625" style="564" customWidth="1"/>
    <col min="9998" max="9998" width="49.25" style="564" customWidth="1"/>
    <col min="9999" max="10237" width="8.625" style="564"/>
    <col min="10238" max="10238" width="10.625" style="564" customWidth="1"/>
    <col min="10239" max="10253" width="8.625" style="564" customWidth="1"/>
    <col min="10254" max="10254" width="49.25" style="564" customWidth="1"/>
    <col min="10255" max="10493" width="8.625" style="564"/>
    <col min="10494" max="10494" width="10.625" style="564" customWidth="1"/>
    <col min="10495" max="10509" width="8.625" style="564" customWidth="1"/>
    <col min="10510" max="10510" width="49.25" style="564" customWidth="1"/>
    <col min="10511" max="10749" width="8.625" style="564"/>
    <col min="10750" max="10750" width="10.625" style="564" customWidth="1"/>
    <col min="10751" max="10765" width="8.625" style="564" customWidth="1"/>
    <col min="10766" max="10766" width="49.25" style="564" customWidth="1"/>
    <col min="10767" max="11005" width="8.625" style="564"/>
    <col min="11006" max="11006" width="10.625" style="564" customWidth="1"/>
    <col min="11007" max="11021" width="8.625" style="564" customWidth="1"/>
    <col min="11022" max="11022" width="49.25" style="564" customWidth="1"/>
    <col min="11023" max="11261" width="8.625" style="564"/>
    <col min="11262" max="11262" width="10.625" style="564" customWidth="1"/>
    <col min="11263" max="11277" width="8.625" style="564" customWidth="1"/>
    <col min="11278" max="11278" width="49.25" style="564" customWidth="1"/>
    <col min="11279" max="11517" width="8.625" style="564"/>
    <col min="11518" max="11518" width="10.625" style="564" customWidth="1"/>
    <col min="11519" max="11533" width="8.625" style="564" customWidth="1"/>
    <col min="11534" max="11534" width="49.25" style="564" customWidth="1"/>
    <col min="11535" max="11773" width="8.625" style="564"/>
    <col min="11774" max="11774" width="10.625" style="564" customWidth="1"/>
    <col min="11775" max="11789" width="8.625" style="564" customWidth="1"/>
    <col min="11790" max="11790" width="49.25" style="564" customWidth="1"/>
    <col min="11791" max="12029" width="8.625" style="564"/>
    <col min="12030" max="12030" width="10.625" style="564" customWidth="1"/>
    <col min="12031" max="12045" width="8.625" style="564" customWidth="1"/>
    <col min="12046" max="12046" width="49.25" style="564" customWidth="1"/>
    <col min="12047" max="12285" width="8.625" style="564"/>
    <col min="12286" max="12286" width="10.625" style="564" customWidth="1"/>
    <col min="12287" max="12301" width="8.625" style="564" customWidth="1"/>
    <col min="12302" max="12302" width="49.25" style="564" customWidth="1"/>
    <col min="12303" max="12541" width="8.625" style="564"/>
    <col min="12542" max="12542" width="10.625" style="564" customWidth="1"/>
    <col min="12543" max="12557" width="8.625" style="564" customWidth="1"/>
    <col min="12558" max="12558" width="49.25" style="564" customWidth="1"/>
    <col min="12559" max="12797" width="8.625" style="564"/>
    <col min="12798" max="12798" width="10.625" style="564" customWidth="1"/>
    <col min="12799" max="12813" width="8.625" style="564" customWidth="1"/>
    <col min="12814" max="12814" width="49.25" style="564" customWidth="1"/>
    <col min="12815" max="13053" width="8.625" style="564"/>
    <col min="13054" max="13054" width="10.625" style="564" customWidth="1"/>
    <col min="13055" max="13069" width="8.625" style="564" customWidth="1"/>
    <col min="13070" max="13070" width="49.25" style="564" customWidth="1"/>
    <col min="13071" max="13309" width="8.625" style="564"/>
    <col min="13310" max="13310" width="10.625" style="564" customWidth="1"/>
    <col min="13311" max="13325" width="8.625" style="564" customWidth="1"/>
    <col min="13326" max="13326" width="49.25" style="564" customWidth="1"/>
    <col min="13327" max="13565" width="8.625" style="564"/>
    <col min="13566" max="13566" width="10.625" style="564" customWidth="1"/>
    <col min="13567" max="13581" width="8.625" style="564" customWidth="1"/>
    <col min="13582" max="13582" width="49.25" style="564" customWidth="1"/>
    <col min="13583" max="13821" width="8.625" style="564"/>
    <col min="13822" max="13822" width="10.625" style="564" customWidth="1"/>
    <col min="13823" max="13837" width="8.625" style="564" customWidth="1"/>
    <col min="13838" max="13838" width="49.25" style="564" customWidth="1"/>
    <col min="13839" max="14077" width="8.625" style="564"/>
    <col min="14078" max="14078" width="10.625" style="564" customWidth="1"/>
    <col min="14079" max="14093" width="8.625" style="564" customWidth="1"/>
    <col min="14094" max="14094" width="49.25" style="564" customWidth="1"/>
    <col min="14095" max="14333" width="8.625" style="564"/>
    <col min="14334" max="14334" width="10.625" style="564" customWidth="1"/>
    <col min="14335" max="14349" width="8.625" style="564" customWidth="1"/>
    <col min="14350" max="14350" width="49.25" style="564" customWidth="1"/>
    <col min="14351" max="14589" width="8.625" style="564"/>
    <col min="14590" max="14590" width="10.625" style="564" customWidth="1"/>
    <col min="14591" max="14605" width="8.625" style="564" customWidth="1"/>
    <col min="14606" max="14606" width="49.25" style="564" customWidth="1"/>
    <col min="14607" max="14845" width="8.625" style="564"/>
    <col min="14846" max="14846" width="10.625" style="564" customWidth="1"/>
    <col min="14847" max="14861" width="8.625" style="564" customWidth="1"/>
    <col min="14862" max="14862" width="49.25" style="564" customWidth="1"/>
    <col min="14863" max="15101" width="8.625" style="564"/>
    <col min="15102" max="15102" width="10.625" style="564" customWidth="1"/>
    <col min="15103" max="15117" width="8.625" style="564" customWidth="1"/>
    <col min="15118" max="15118" width="49.25" style="564" customWidth="1"/>
    <col min="15119" max="15357" width="8.625" style="564"/>
    <col min="15358" max="15358" width="10.625" style="564" customWidth="1"/>
    <col min="15359" max="15373" width="8.625" style="564" customWidth="1"/>
    <col min="15374" max="15374" width="49.25" style="564" customWidth="1"/>
    <col min="15375" max="15613" width="8.625" style="564"/>
    <col min="15614" max="15614" width="10.625" style="564" customWidth="1"/>
    <col min="15615" max="15629" width="8.625" style="564" customWidth="1"/>
    <col min="15630" max="15630" width="49.25" style="564" customWidth="1"/>
    <col min="15631" max="15869" width="8.625" style="564"/>
    <col min="15870" max="15870" width="10.625" style="564" customWidth="1"/>
    <col min="15871" max="15885" width="8.625" style="564" customWidth="1"/>
    <col min="15886" max="15886" width="49.25" style="564" customWidth="1"/>
    <col min="15887" max="16125" width="8.625" style="564"/>
    <col min="16126" max="16126" width="10.625" style="564" customWidth="1"/>
    <col min="16127" max="16141" width="8.625" style="564" customWidth="1"/>
    <col min="16142" max="16142" width="49.25" style="564" customWidth="1"/>
    <col min="16143" max="16384" width="8.625" style="564"/>
  </cols>
  <sheetData>
    <row r="1" spans="1:14" ht="15" customHeight="1">
      <c r="A1" s="159" t="s">
        <v>148</v>
      </c>
      <c r="N1" s="186" t="s">
        <v>149</v>
      </c>
    </row>
    <row r="2" spans="1:14" s="160" customFormat="1" ht="15" customHeight="1">
      <c r="E2" s="563" t="s">
        <v>95</v>
      </c>
      <c r="F2" s="563"/>
      <c r="H2" s="563" t="s">
        <v>96</v>
      </c>
      <c r="I2" s="161"/>
      <c r="J2" s="583"/>
      <c r="L2" s="1085" t="s">
        <v>200</v>
      </c>
      <c r="M2" s="1086"/>
      <c r="N2" s="563"/>
    </row>
    <row r="4" spans="1:14" ht="15" customHeight="1">
      <c r="A4" s="1087" t="s">
        <v>150</v>
      </c>
      <c r="B4" s="1090" t="s">
        <v>151</v>
      </c>
      <c r="C4" s="1091"/>
      <c r="D4" s="1091"/>
      <c r="E4" s="1091"/>
      <c r="F4" s="1091"/>
      <c r="G4" s="1092"/>
      <c r="H4" s="1096" t="s">
        <v>152</v>
      </c>
      <c r="I4" s="1097"/>
      <c r="J4" s="1097"/>
      <c r="K4" s="1097"/>
      <c r="L4" s="1097"/>
      <c r="M4" s="1098"/>
      <c r="N4" s="162" t="s">
        <v>99</v>
      </c>
    </row>
    <row r="5" spans="1:14" ht="15" customHeight="1">
      <c r="A5" s="1088"/>
      <c r="B5" s="1093"/>
      <c r="C5" s="1094"/>
      <c r="D5" s="1094"/>
      <c r="E5" s="1094"/>
      <c r="F5" s="1094"/>
      <c r="G5" s="1095"/>
      <c r="H5" s="1096" t="s">
        <v>101</v>
      </c>
      <c r="I5" s="1097"/>
      <c r="J5" s="1099" t="s">
        <v>102</v>
      </c>
      <c r="K5" s="1097"/>
      <c r="L5" s="1099" t="s">
        <v>153</v>
      </c>
      <c r="M5" s="1098"/>
      <c r="N5" s="163"/>
    </row>
    <row r="6" spans="1:14" ht="15" customHeight="1">
      <c r="A6" s="1088"/>
      <c r="B6" s="164" t="s">
        <v>154</v>
      </c>
      <c r="C6" s="165" t="s">
        <v>155</v>
      </c>
      <c r="D6" s="165" t="s">
        <v>156</v>
      </c>
      <c r="E6" s="166" t="s">
        <v>100</v>
      </c>
      <c r="F6" s="167" t="s">
        <v>157</v>
      </c>
      <c r="G6" s="168" t="s">
        <v>158</v>
      </c>
      <c r="H6" s="164" t="s">
        <v>90</v>
      </c>
      <c r="I6" s="163" t="s">
        <v>362</v>
      </c>
      <c r="J6" s="165" t="s">
        <v>90</v>
      </c>
      <c r="K6" s="163" t="s">
        <v>362</v>
      </c>
      <c r="L6" s="165" t="s">
        <v>90</v>
      </c>
      <c r="M6" s="165" t="s">
        <v>362</v>
      </c>
      <c r="N6" s="163"/>
    </row>
    <row r="7" spans="1:14" ht="15" customHeight="1" thickBot="1">
      <c r="A7" s="1089"/>
      <c r="B7" s="169"/>
      <c r="C7" s="170" t="s">
        <v>363</v>
      </c>
      <c r="D7" s="170" t="s">
        <v>363</v>
      </c>
      <c r="E7" s="171" t="s">
        <v>103</v>
      </c>
      <c r="F7" s="172"/>
      <c r="G7" s="581"/>
      <c r="H7" s="169" t="s">
        <v>159</v>
      </c>
      <c r="I7" s="173" t="s">
        <v>160</v>
      </c>
      <c r="J7" s="170" t="s">
        <v>159</v>
      </c>
      <c r="K7" s="173" t="s">
        <v>160</v>
      </c>
      <c r="L7" s="170" t="s">
        <v>159</v>
      </c>
      <c r="M7" s="170" t="s">
        <v>160</v>
      </c>
      <c r="N7" s="173"/>
    </row>
    <row r="8" spans="1:14" ht="15" customHeight="1" thickTop="1">
      <c r="A8" s="174" t="s">
        <v>161</v>
      </c>
      <c r="B8" s="582"/>
      <c r="C8" s="582"/>
      <c r="D8" s="582"/>
      <c r="E8" s="582"/>
      <c r="F8" s="582"/>
      <c r="G8" s="582"/>
      <c r="H8" s="582"/>
      <c r="I8" s="582"/>
      <c r="J8" s="582"/>
      <c r="K8" s="582"/>
      <c r="L8" s="582"/>
      <c r="M8" s="175"/>
      <c r="N8" s="175"/>
    </row>
    <row r="9" spans="1:14" ht="15" customHeight="1">
      <c r="A9" s="176" t="s">
        <v>364</v>
      </c>
      <c r="B9" s="586"/>
      <c r="C9" s="177"/>
      <c r="D9" s="177"/>
      <c r="E9" s="178"/>
      <c r="F9" s="584"/>
      <c r="G9" s="178"/>
      <c r="H9" s="179"/>
      <c r="I9" s="177"/>
      <c r="J9" s="177"/>
      <c r="K9" s="177"/>
      <c r="L9" s="177"/>
      <c r="M9" s="177"/>
      <c r="N9" s="177"/>
    </row>
    <row r="10" spans="1:14" ht="15" customHeight="1">
      <c r="A10" s="176" t="s">
        <v>162</v>
      </c>
      <c r="B10" s="586"/>
      <c r="C10" s="177"/>
      <c r="D10" s="177"/>
      <c r="E10" s="178"/>
      <c r="F10" s="584"/>
      <c r="G10" s="178"/>
      <c r="H10" s="179"/>
      <c r="I10" s="177"/>
      <c r="J10" s="177"/>
      <c r="K10" s="177"/>
      <c r="L10" s="177"/>
      <c r="M10" s="177"/>
      <c r="N10" s="177"/>
    </row>
    <row r="11" spans="1:14" ht="15" customHeight="1">
      <c r="A11" s="176" t="s">
        <v>163</v>
      </c>
      <c r="B11" s="586"/>
      <c r="C11" s="177"/>
      <c r="D11" s="177"/>
      <c r="E11" s="178"/>
      <c r="F11" s="584"/>
      <c r="G11" s="178"/>
      <c r="H11" s="179"/>
      <c r="I11" s="177"/>
      <c r="J11" s="177"/>
      <c r="K11" s="177"/>
      <c r="L11" s="177"/>
      <c r="M11" s="177"/>
      <c r="N11" s="177"/>
    </row>
    <row r="12" spans="1:14" ht="15" customHeight="1">
      <c r="A12" s="176" t="s">
        <v>164</v>
      </c>
      <c r="B12" s="586"/>
      <c r="C12" s="177"/>
      <c r="D12" s="177"/>
      <c r="E12" s="178"/>
      <c r="F12" s="584"/>
      <c r="G12" s="178"/>
      <c r="H12" s="179"/>
      <c r="I12" s="177"/>
      <c r="J12" s="177"/>
      <c r="K12" s="177"/>
      <c r="L12" s="177"/>
      <c r="M12" s="177"/>
      <c r="N12" s="177"/>
    </row>
    <row r="13" spans="1:14" ht="15" customHeight="1">
      <c r="A13" s="176" t="s">
        <v>165</v>
      </c>
      <c r="B13" s="586"/>
      <c r="C13" s="177"/>
      <c r="D13" s="177"/>
      <c r="E13" s="178"/>
      <c r="F13" s="584"/>
      <c r="G13" s="178"/>
      <c r="H13" s="179"/>
      <c r="I13" s="177"/>
      <c r="J13" s="177"/>
      <c r="K13" s="177"/>
      <c r="L13" s="177"/>
      <c r="M13" s="177"/>
      <c r="N13" s="177"/>
    </row>
    <row r="14" spans="1:14" ht="15" customHeight="1">
      <c r="A14" s="176" t="s">
        <v>166</v>
      </c>
      <c r="B14" s="586"/>
      <c r="C14" s="177"/>
      <c r="D14" s="177"/>
      <c r="E14" s="178"/>
      <c r="F14" s="584"/>
      <c r="G14" s="178"/>
      <c r="H14" s="179"/>
      <c r="I14" s="177"/>
      <c r="J14" s="177"/>
      <c r="K14" s="177"/>
      <c r="L14" s="177"/>
      <c r="M14" s="177"/>
      <c r="N14" s="177"/>
    </row>
    <row r="15" spans="1:14" ht="15" customHeight="1">
      <c r="A15" s="176" t="s">
        <v>167</v>
      </c>
      <c r="B15" s="586"/>
      <c r="C15" s="177"/>
      <c r="D15" s="177"/>
      <c r="E15" s="178"/>
      <c r="F15" s="584"/>
      <c r="G15" s="178"/>
      <c r="H15" s="179"/>
      <c r="I15" s="177"/>
      <c r="J15" s="177"/>
      <c r="K15" s="177"/>
      <c r="L15" s="177"/>
      <c r="M15" s="177"/>
      <c r="N15" s="177"/>
    </row>
    <row r="16" spans="1:14" ht="15" customHeight="1">
      <c r="A16" s="176" t="s">
        <v>168</v>
      </c>
      <c r="B16" s="586"/>
      <c r="C16" s="177"/>
      <c r="D16" s="177"/>
      <c r="E16" s="178"/>
      <c r="F16" s="584"/>
      <c r="G16" s="178"/>
      <c r="H16" s="179"/>
      <c r="I16" s="177"/>
      <c r="J16" s="177"/>
      <c r="K16" s="177"/>
      <c r="L16" s="177"/>
      <c r="M16" s="177"/>
      <c r="N16" s="177"/>
    </row>
    <row r="17" spans="1:14" ht="15" customHeight="1">
      <c r="A17" s="176" t="s">
        <v>169</v>
      </c>
      <c r="B17" s="586"/>
      <c r="C17" s="177"/>
      <c r="D17" s="177"/>
      <c r="E17" s="178"/>
      <c r="F17" s="584"/>
      <c r="G17" s="178"/>
      <c r="H17" s="179"/>
      <c r="I17" s="177"/>
      <c r="J17" s="177"/>
      <c r="K17" s="177"/>
      <c r="L17" s="177"/>
      <c r="M17" s="177"/>
      <c r="N17" s="177"/>
    </row>
    <row r="18" spans="1:14" ht="15" customHeight="1">
      <c r="A18" s="176" t="s">
        <v>170</v>
      </c>
      <c r="B18" s="586"/>
      <c r="C18" s="177"/>
      <c r="D18" s="177"/>
      <c r="E18" s="178"/>
      <c r="F18" s="584"/>
      <c r="G18" s="178"/>
      <c r="H18" s="179"/>
      <c r="I18" s="177"/>
      <c r="J18" s="177"/>
      <c r="K18" s="177"/>
      <c r="L18" s="177"/>
      <c r="M18" s="177"/>
      <c r="N18" s="177"/>
    </row>
    <row r="19" spans="1:14" ht="15" customHeight="1">
      <c r="A19" s="176" t="s">
        <v>171</v>
      </c>
      <c r="B19" s="586"/>
      <c r="C19" s="177"/>
      <c r="D19" s="177"/>
      <c r="E19" s="178"/>
      <c r="F19" s="584"/>
      <c r="G19" s="178"/>
      <c r="H19" s="179"/>
      <c r="I19" s="177"/>
      <c r="J19" s="177"/>
      <c r="K19" s="177"/>
      <c r="L19" s="177"/>
      <c r="M19" s="177"/>
      <c r="N19" s="177"/>
    </row>
    <row r="20" spans="1:14" ht="15" customHeight="1">
      <c r="A20" s="176" t="s">
        <v>172</v>
      </c>
      <c r="B20" s="586"/>
      <c r="C20" s="177"/>
      <c r="D20" s="177"/>
      <c r="E20" s="178"/>
      <c r="F20" s="584"/>
      <c r="G20" s="178"/>
      <c r="H20" s="179"/>
      <c r="I20" s="177"/>
      <c r="J20" s="177"/>
      <c r="K20" s="177"/>
      <c r="L20" s="177"/>
      <c r="M20" s="177"/>
      <c r="N20" s="177"/>
    </row>
    <row r="21" spans="1:14" ht="15" customHeight="1">
      <c r="A21" s="176" t="s">
        <v>173</v>
      </c>
      <c r="B21" s="586"/>
      <c r="C21" s="177"/>
      <c r="D21" s="177"/>
      <c r="E21" s="178"/>
      <c r="F21" s="584"/>
      <c r="G21" s="178"/>
      <c r="H21" s="179"/>
      <c r="I21" s="177"/>
      <c r="J21" s="177"/>
      <c r="K21" s="177"/>
      <c r="L21" s="177"/>
      <c r="M21" s="177"/>
      <c r="N21" s="177"/>
    </row>
    <row r="22" spans="1:14" ht="15" customHeight="1">
      <c r="A22" s="176" t="s">
        <v>174</v>
      </c>
      <c r="B22" s="586"/>
      <c r="C22" s="177"/>
      <c r="D22" s="177"/>
      <c r="E22" s="178"/>
      <c r="F22" s="584"/>
      <c r="G22" s="178"/>
      <c r="H22" s="179"/>
      <c r="I22" s="177"/>
      <c r="J22" s="177"/>
      <c r="K22" s="177"/>
      <c r="L22" s="177"/>
      <c r="M22" s="177"/>
      <c r="N22" s="177"/>
    </row>
    <row r="23" spans="1:14" ht="15" customHeight="1">
      <c r="A23" s="176" t="s">
        <v>175</v>
      </c>
      <c r="B23" s="586"/>
      <c r="C23" s="177"/>
      <c r="D23" s="177"/>
      <c r="E23" s="178"/>
      <c r="F23" s="584"/>
      <c r="G23" s="178"/>
      <c r="H23" s="179"/>
      <c r="I23" s="177"/>
      <c r="J23" s="177"/>
      <c r="K23" s="177"/>
      <c r="L23" s="177"/>
      <c r="M23" s="177"/>
      <c r="N23" s="177"/>
    </row>
    <row r="24" spans="1:14" ht="15" customHeight="1">
      <c r="A24" s="176" t="s">
        <v>176</v>
      </c>
      <c r="B24" s="586"/>
      <c r="C24" s="177"/>
      <c r="D24" s="177"/>
      <c r="E24" s="178"/>
      <c r="F24" s="584"/>
      <c r="G24" s="178"/>
      <c r="H24" s="179"/>
      <c r="I24" s="177"/>
      <c r="J24" s="177"/>
      <c r="K24" s="177"/>
      <c r="L24" s="177"/>
      <c r="M24" s="177"/>
      <c r="N24" s="177"/>
    </row>
    <row r="25" spans="1:14" ht="15" customHeight="1">
      <c r="A25" s="176" t="s">
        <v>177</v>
      </c>
      <c r="B25" s="586"/>
      <c r="C25" s="177"/>
      <c r="D25" s="177"/>
      <c r="E25" s="178"/>
      <c r="F25" s="584"/>
      <c r="G25" s="178"/>
      <c r="H25" s="179"/>
      <c r="I25" s="177"/>
      <c r="J25" s="177"/>
      <c r="K25" s="177"/>
      <c r="L25" s="177"/>
      <c r="M25" s="177"/>
      <c r="N25" s="177"/>
    </row>
    <row r="26" spans="1:14" ht="15" customHeight="1">
      <c r="A26" s="176" t="s">
        <v>178</v>
      </c>
      <c r="B26" s="586"/>
      <c r="C26" s="177"/>
      <c r="D26" s="177"/>
      <c r="E26" s="178"/>
      <c r="F26" s="584"/>
      <c r="G26" s="178"/>
      <c r="H26" s="179"/>
      <c r="I26" s="177"/>
      <c r="J26" s="177"/>
      <c r="K26" s="177"/>
      <c r="L26" s="177"/>
      <c r="M26" s="177"/>
      <c r="N26" s="177"/>
    </row>
    <row r="27" spans="1:14" ht="15" customHeight="1">
      <c r="A27" s="176" t="s">
        <v>179</v>
      </c>
      <c r="B27" s="586"/>
      <c r="C27" s="177"/>
      <c r="D27" s="177"/>
      <c r="E27" s="178"/>
      <c r="F27" s="584"/>
      <c r="G27" s="178"/>
      <c r="H27" s="179"/>
      <c r="I27" s="177"/>
      <c r="J27" s="177"/>
      <c r="K27" s="177"/>
      <c r="L27" s="177"/>
      <c r="M27" s="177"/>
      <c r="N27" s="177"/>
    </row>
    <row r="28" spans="1:14" ht="15" customHeight="1">
      <c r="A28" s="176" t="s">
        <v>180</v>
      </c>
      <c r="B28" s="586"/>
      <c r="C28" s="177"/>
      <c r="D28" s="177"/>
      <c r="E28" s="178"/>
      <c r="F28" s="584"/>
      <c r="G28" s="178"/>
      <c r="H28" s="179"/>
      <c r="I28" s="177"/>
      <c r="J28" s="177"/>
      <c r="K28" s="177"/>
      <c r="L28" s="177"/>
      <c r="M28" s="177"/>
      <c r="N28" s="177"/>
    </row>
    <row r="29" spans="1:14" ht="15" customHeight="1">
      <c r="A29" s="176" t="s">
        <v>181</v>
      </c>
      <c r="B29" s="586"/>
      <c r="C29" s="177"/>
      <c r="D29" s="177"/>
      <c r="E29" s="178"/>
      <c r="F29" s="584"/>
      <c r="G29" s="178"/>
      <c r="H29" s="179"/>
      <c r="I29" s="177"/>
      <c r="J29" s="177"/>
      <c r="K29" s="177"/>
      <c r="L29" s="177"/>
      <c r="M29" s="177"/>
      <c r="N29" s="177"/>
    </row>
    <row r="30" spans="1:14" ht="15" customHeight="1">
      <c r="A30" s="176" t="s">
        <v>182</v>
      </c>
      <c r="B30" s="586"/>
      <c r="C30" s="177"/>
      <c r="D30" s="177"/>
      <c r="E30" s="178"/>
      <c r="F30" s="584"/>
      <c r="G30" s="178"/>
      <c r="H30" s="179"/>
      <c r="I30" s="177"/>
      <c r="J30" s="177"/>
      <c r="K30" s="177"/>
      <c r="L30" s="177"/>
      <c r="M30" s="177"/>
      <c r="N30" s="177"/>
    </row>
    <row r="31" spans="1:14" ht="15" customHeight="1">
      <c r="A31" s="176" t="s">
        <v>183</v>
      </c>
      <c r="B31" s="586"/>
      <c r="C31" s="177"/>
      <c r="D31" s="177"/>
      <c r="E31" s="178"/>
      <c r="F31" s="584"/>
      <c r="G31" s="178"/>
      <c r="H31" s="179"/>
      <c r="I31" s="177"/>
      <c r="J31" s="177"/>
      <c r="K31" s="177"/>
      <c r="L31" s="177"/>
      <c r="M31" s="177"/>
      <c r="N31" s="177"/>
    </row>
    <row r="32" spans="1:14" ht="15" customHeight="1">
      <c r="A32" s="176" t="s">
        <v>184</v>
      </c>
      <c r="B32" s="586"/>
      <c r="C32" s="177"/>
      <c r="D32" s="177"/>
      <c r="E32" s="178"/>
      <c r="F32" s="584"/>
      <c r="G32" s="178"/>
      <c r="H32" s="179"/>
      <c r="I32" s="177"/>
      <c r="J32" s="177"/>
      <c r="K32" s="177"/>
      <c r="L32" s="177"/>
      <c r="M32" s="177"/>
      <c r="N32" s="177"/>
    </row>
    <row r="33" spans="1:14" ht="15" customHeight="1">
      <c r="A33" s="176" t="s">
        <v>185</v>
      </c>
      <c r="B33" s="586"/>
      <c r="C33" s="177"/>
      <c r="D33" s="177"/>
      <c r="E33" s="178"/>
      <c r="F33" s="584"/>
      <c r="G33" s="178"/>
      <c r="H33" s="179"/>
      <c r="I33" s="177"/>
      <c r="J33" s="177"/>
      <c r="K33" s="177"/>
      <c r="L33" s="177"/>
      <c r="M33" s="177"/>
      <c r="N33" s="177"/>
    </row>
    <row r="34" spans="1:14" ht="15" customHeight="1">
      <c r="A34" s="176" t="s">
        <v>186</v>
      </c>
      <c r="B34" s="586"/>
      <c r="C34" s="177"/>
      <c r="D34" s="177"/>
      <c r="E34" s="178"/>
      <c r="F34" s="584"/>
      <c r="G34" s="178"/>
      <c r="H34" s="179"/>
      <c r="I34" s="177"/>
      <c r="J34" s="177"/>
      <c r="K34" s="177"/>
      <c r="L34" s="177"/>
      <c r="M34" s="177"/>
      <c r="N34" s="177"/>
    </row>
    <row r="35" spans="1:14" ht="15" customHeight="1">
      <c r="A35" s="176" t="s">
        <v>187</v>
      </c>
      <c r="B35" s="586"/>
      <c r="C35" s="177"/>
      <c r="D35" s="177"/>
      <c r="E35" s="178"/>
      <c r="F35" s="584"/>
      <c r="G35" s="178"/>
      <c r="H35" s="179"/>
      <c r="I35" s="177"/>
      <c r="J35" s="177"/>
      <c r="K35" s="177"/>
      <c r="L35" s="177"/>
      <c r="M35" s="177"/>
      <c r="N35" s="177"/>
    </row>
    <row r="36" spans="1:14" ht="15" customHeight="1">
      <c r="A36" s="176" t="s">
        <v>188</v>
      </c>
      <c r="B36" s="586"/>
      <c r="C36" s="177"/>
      <c r="D36" s="177"/>
      <c r="E36" s="178"/>
      <c r="F36" s="584"/>
      <c r="G36" s="178"/>
      <c r="H36" s="179"/>
      <c r="I36" s="177"/>
      <c r="J36" s="177"/>
      <c r="K36" s="177"/>
      <c r="L36" s="177"/>
      <c r="M36" s="177"/>
      <c r="N36" s="177"/>
    </row>
    <row r="37" spans="1:14" ht="15" customHeight="1">
      <c r="A37" s="176" t="s">
        <v>189</v>
      </c>
      <c r="B37" s="586"/>
      <c r="C37" s="177"/>
      <c r="D37" s="177"/>
      <c r="E37" s="178"/>
      <c r="F37" s="584"/>
      <c r="G37" s="178"/>
      <c r="H37" s="179"/>
      <c r="I37" s="177"/>
      <c r="J37" s="177"/>
      <c r="K37" s="177"/>
      <c r="L37" s="177"/>
      <c r="M37" s="177"/>
      <c r="N37" s="177"/>
    </row>
    <row r="38" spans="1:14" ht="15" customHeight="1">
      <c r="A38" s="176" t="s">
        <v>190</v>
      </c>
      <c r="B38" s="586"/>
      <c r="C38" s="177"/>
      <c r="D38" s="177"/>
      <c r="E38" s="178"/>
      <c r="F38" s="584"/>
      <c r="G38" s="178"/>
      <c r="H38" s="179"/>
      <c r="I38" s="177"/>
      <c r="J38" s="177"/>
      <c r="K38" s="177"/>
      <c r="L38" s="177"/>
      <c r="M38" s="177"/>
      <c r="N38" s="177"/>
    </row>
    <row r="39" spans="1:14" ht="15" customHeight="1">
      <c r="A39" s="178" t="s">
        <v>106</v>
      </c>
      <c r="B39" s="586" t="s">
        <v>365</v>
      </c>
      <c r="C39" s="177" t="s">
        <v>365</v>
      </c>
      <c r="D39" s="177" t="s">
        <v>365</v>
      </c>
      <c r="E39" s="178"/>
      <c r="F39" s="584" t="s">
        <v>365</v>
      </c>
      <c r="G39" s="178" t="s">
        <v>365</v>
      </c>
      <c r="H39" s="179"/>
      <c r="I39" s="177"/>
      <c r="J39" s="177"/>
      <c r="K39" s="177"/>
      <c r="L39" s="177"/>
      <c r="M39" s="177"/>
      <c r="N39" s="177"/>
    </row>
    <row r="40" spans="1:14" ht="15" customHeight="1">
      <c r="A40" s="585" t="s">
        <v>191</v>
      </c>
      <c r="B40" s="584"/>
      <c r="C40" s="584"/>
      <c r="D40" s="584"/>
      <c r="E40" s="584"/>
      <c r="F40" s="584"/>
      <c r="G40" s="584"/>
      <c r="H40" s="584"/>
      <c r="I40" s="584"/>
      <c r="J40" s="584"/>
      <c r="K40" s="584"/>
      <c r="L40" s="584"/>
      <c r="M40" s="584"/>
      <c r="N40" s="180" t="s">
        <v>391</v>
      </c>
    </row>
    <row r="41" spans="1:14" ht="15" customHeight="1">
      <c r="A41" s="178" t="s">
        <v>366</v>
      </c>
      <c r="B41" s="586"/>
      <c r="C41" s="177"/>
      <c r="D41" s="177"/>
      <c r="E41" s="178"/>
      <c r="F41" s="584"/>
      <c r="G41" s="178"/>
      <c r="H41" s="179"/>
      <c r="I41" s="177"/>
      <c r="J41" s="177"/>
      <c r="K41" s="177"/>
      <c r="L41" s="177"/>
      <c r="M41" s="177"/>
      <c r="N41" s="177"/>
    </row>
    <row r="42" spans="1:14" ht="15" customHeight="1">
      <c r="A42" s="178" t="s">
        <v>367</v>
      </c>
      <c r="B42" s="586"/>
      <c r="C42" s="177"/>
      <c r="D42" s="177"/>
      <c r="E42" s="178"/>
      <c r="F42" s="584"/>
      <c r="G42" s="178"/>
      <c r="H42" s="179"/>
      <c r="I42" s="177"/>
      <c r="J42" s="177"/>
      <c r="K42" s="177"/>
      <c r="L42" s="177"/>
      <c r="M42" s="177"/>
      <c r="N42" s="177"/>
    </row>
    <row r="43" spans="1:14" ht="15" customHeight="1">
      <c r="A43" s="178" t="s">
        <v>368</v>
      </c>
      <c r="B43" s="586"/>
      <c r="C43" s="177"/>
      <c r="D43" s="177"/>
      <c r="E43" s="178"/>
      <c r="F43" s="584"/>
      <c r="G43" s="178"/>
      <c r="H43" s="179"/>
      <c r="I43" s="177"/>
      <c r="J43" s="177"/>
      <c r="K43" s="177"/>
      <c r="L43" s="177"/>
      <c r="M43" s="177"/>
      <c r="N43" s="177"/>
    </row>
    <row r="44" spans="1:14" ht="15" customHeight="1">
      <c r="A44" s="178" t="s">
        <v>369</v>
      </c>
      <c r="B44" s="586"/>
      <c r="C44" s="177"/>
      <c r="D44" s="177"/>
      <c r="E44" s="178"/>
      <c r="F44" s="584"/>
      <c r="G44" s="178"/>
      <c r="H44" s="179"/>
      <c r="I44" s="177"/>
      <c r="J44" s="177"/>
      <c r="K44" s="177"/>
      <c r="L44" s="177"/>
      <c r="M44" s="177"/>
      <c r="N44" s="177"/>
    </row>
    <row r="45" spans="1:14" ht="15" customHeight="1">
      <c r="A45" s="178" t="s">
        <v>370</v>
      </c>
      <c r="B45" s="586"/>
      <c r="C45" s="177"/>
      <c r="D45" s="177"/>
      <c r="E45" s="178"/>
      <c r="F45" s="584"/>
      <c r="G45" s="178"/>
      <c r="H45" s="179"/>
      <c r="I45" s="177"/>
      <c r="J45" s="177"/>
      <c r="K45" s="177"/>
      <c r="L45" s="177"/>
      <c r="M45" s="177"/>
      <c r="N45" s="177"/>
    </row>
    <row r="46" spans="1:14" ht="15" customHeight="1">
      <c r="A46" s="178" t="s">
        <v>371</v>
      </c>
      <c r="B46" s="586"/>
      <c r="C46" s="177"/>
      <c r="D46" s="177"/>
      <c r="E46" s="178"/>
      <c r="F46" s="584"/>
      <c r="G46" s="178"/>
      <c r="H46" s="179"/>
      <c r="I46" s="177"/>
      <c r="J46" s="177"/>
      <c r="K46" s="177"/>
      <c r="L46" s="177"/>
      <c r="M46" s="177"/>
      <c r="N46" s="177"/>
    </row>
    <row r="47" spans="1:14" ht="15" customHeight="1">
      <c r="A47" s="178" t="s">
        <v>372</v>
      </c>
      <c r="B47" s="586"/>
      <c r="C47" s="177"/>
      <c r="D47" s="177"/>
      <c r="E47" s="178"/>
      <c r="F47" s="584"/>
      <c r="G47" s="178"/>
      <c r="H47" s="179"/>
      <c r="I47" s="177"/>
      <c r="J47" s="177"/>
      <c r="K47" s="177"/>
      <c r="L47" s="177"/>
      <c r="M47" s="177"/>
      <c r="N47" s="177"/>
    </row>
    <row r="48" spans="1:14" ht="15" customHeight="1">
      <c r="A48" s="178" t="s">
        <v>373</v>
      </c>
      <c r="B48" s="586"/>
      <c r="C48" s="177"/>
      <c r="D48" s="177"/>
      <c r="E48" s="178"/>
      <c r="F48" s="584"/>
      <c r="G48" s="178"/>
      <c r="H48" s="179"/>
      <c r="I48" s="177"/>
      <c r="J48" s="177"/>
      <c r="K48" s="177"/>
      <c r="L48" s="177"/>
      <c r="M48" s="177"/>
      <c r="N48" s="177"/>
    </row>
    <row r="49" spans="1:14" ht="15" customHeight="1">
      <c r="A49" s="178" t="s">
        <v>374</v>
      </c>
      <c r="B49" s="586"/>
      <c r="C49" s="177"/>
      <c r="D49" s="177"/>
      <c r="E49" s="178"/>
      <c r="F49" s="584"/>
      <c r="G49" s="178"/>
      <c r="H49" s="179"/>
      <c r="I49" s="177"/>
      <c r="J49" s="177"/>
      <c r="K49" s="177"/>
      <c r="L49" s="177"/>
      <c r="M49" s="177"/>
      <c r="N49" s="177"/>
    </row>
    <row r="50" spans="1:14" ht="15" customHeight="1">
      <c r="A50" s="178" t="s">
        <v>375</v>
      </c>
      <c r="B50" s="586"/>
      <c r="C50" s="177"/>
      <c r="D50" s="177"/>
      <c r="E50" s="178"/>
      <c r="F50" s="584"/>
      <c r="G50" s="178"/>
      <c r="H50" s="179"/>
      <c r="I50" s="177"/>
      <c r="J50" s="177"/>
      <c r="K50" s="177"/>
      <c r="L50" s="177"/>
      <c r="M50" s="177"/>
      <c r="N50" s="177"/>
    </row>
    <row r="51" spans="1:14" ht="15" customHeight="1">
      <c r="A51" s="178" t="s">
        <v>105</v>
      </c>
      <c r="B51" s="586" t="s">
        <v>365</v>
      </c>
      <c r="C51" s="177" t="s">
        <v>365</v>
      </c>
      <c r="D51" s="177" t="s">
        <v>365</v>
      </c>
      <c r="E51" s="178"/>
      <c r="F51" s="584" t="s">
        <v>365</v>
      </c>
      <c r="G51" s="178" t="s">
        <v>365</v>
      </c>
      <c r="H51" s="179"/>
      <c r="I51" s="177"/>
      <c r="J51" s="177"/>
      <c r="K51" s="177"/>
      <c r="L51" s="177"/>
      <c r="M51" s="177"/>
      <c r="N51" s="177"/>
    </row>
    <row r="52" spans="1:14" s="167" customFormat="1" ht="15" customHeight="1">
      <c r="A52" s="585" t="s">
        <v>376</v>
      </c>
      <c r="B52" s="584"/>
      <c r="C52" s="584"/>
      <c r="D52" s="584"/>
      <c r="E52" s="584"/>
      <c r="F52" s="584"/>
      <c r="G52" s="584"/>
      <c r="H52" s="584"/>
      <c r="I52" s="584"/>
      <c r="J52" s="584"/>
      <c r="K52" s="584"/>
      <c r="L52" s="584"/>
      <c r="M52" s="584"/>
      <c r="N52" s="584"/>
    </row>
    <row r="53" spans="1:14" ht="15" customHeight="1">
      <c r="A53" s="178" t="s">
        <v>16</v>
      </c>
      <c r="B53" s="586" t="s">
        <v>365</v>
      </c>
      <c r="C53" s="177" t="s">
        <v>365</v>
      </c>
      <c r="D53" s="177" t="s">
        <v>365</v>
      </c>
      <c r="E53" s="178" t="s">
        <v>365</v>
      </c>
      <c r="F53" s="584" t="s">
        <v>365</v>
      </c>
      <c r="G53" s="178" t="s">
        <v>365</v>
      </c>
      <c r="H53" s="179"/>
      <c r="I53" s="177"/>
      <c r="J53" s="177"/>
      <c r="K53" s="177"/>
      <c r="L53" s="177"/>
      <c r="M53" s="177"/>
      <c r="N53" s="177"/>
    </row>
  </sheetData>
  <mergeCells count="7">
    <mergeCell ref="L2:M2"/>
    <mergeCell ref="A4:A7"/>
    <mergeCell ref="B4:G5"/>
    <mergeCell ref="H4:M4"/>
    <mergeCell ref="H5:I5"/>
    <mergeCell ref="J5:K5"/>
    <mergeCell ref="L5:M5"/>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