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統一様式記入方法" sheetId="1" r:id="rId1"/>
    <sheet name="様式（原稿）" sheetId="2" r:id="rId2"/>
    <sheet name="様式 (H25記入例)" sheetId="3" r:id="rId3"/>
    <sheet name="材積表" sheetId="4" state="hidden" r:id="rId4"/>
    <sheet name="変更履歴" sheetId="5" r:id="rId5"/>
  </sheets>
  <definedNames>
    <definedName name="_xlnm.Print_Area" localSheetId="2">'様式 (H25記入例)'!$A$1:$BB$57</definedName>
    <definedName name="_xlnm.Print_Titles" localSheetId="2">'様式 (H25記入例)'!$30:$32</definedName>
    <definedName name="_xlnm.Print_Area" localSheetId="1">'様式（原稿）'!$A$1:$BB$54</definedName>
    <definedName name="_xlnm.Print_Titles" localSheetId="1">'様式（原稿）'!$30:$32</definedName>
  </definedNames>
  <calcPr fullCalcOnLoad="1"/>
</workbook>
</file>

<file path=xl/sharedStrings.xml><?xml version="1.0" encoding="utf-8"?>
<sst xmlns="http://schemas.openxmlformats.org/spreadsheetml/2006/main" count="1080" uniqueCount="307">
  <si>
    <t>伐採届統一様式記入方法</t>
  </si>
  <si>
    <t>【統一様式について】</t>
  </si>
  <si>
    <t>①</t>
  </si>
  <si>
    <t>本様式は伐採届の提出、管理を効率的に行うための様式です。</t>
  </si>
  <si>
    <t>②</t>
  </si>
  <si>
    <t>従来の提出方法でも結構ですが、森林経営計画策定主体は普通林・保安林、森林経営計画の有無にかかわらず、極力本様式により提出をお願いします。</t>
  </si>
  <si>
    <t>③</t>
  </si>
  <si>
    <t>伐採届等の提出がない月であっても、前月の実績を記入し、本様式により毎月の状況報告をお願いします。</t>
  </si>
  <si>
    <t>④</t>
  </si>
  <si>
    <t>この伐採届の統一様式は、森林経営計画の証明には原則、利用できません。森林経営計画の認定証明は、認定証と認定請求の際に提出した計画一覧表の写しが証明となります。なお、造林事業の申請の際、無届伐採、森林経営計画等の確認には利用できることとします。</t>
  </si>
  <si>
    <t>⑤</t>
  </si>
  <si>
    <t>森林経営計画にかかる伐採届は、計画策定主体等の計画の管理者からの提出を原則とします。</t>
  </si>
  <si>
    <t>⑥</t>
  </si>
  <si>
    <t>普通林の森林経営計画にかかる伐採等で事前届が免除されている場合も、認定者への本統一様式のデータ送付により、森林経営計画の進捗管理をお願いします。</t>
  </si>
  <si>
    <t>⑦</t>
  </si>
  <si>
    <t>本統一様式のデータは森林経営計画等の変更認定請求の認可の際に確認しますので、原則、当該年度の伐採計画を変更する際には、森林経営計画の変更認定請求の際に併せて提出してください。</t>
  </si>
  <si>
    <t>⑧</t>
  </si>
  <si>
    <t>実績報告の際には、伐採期間や搬出材積等可能な限り詳細なデータを記入してください。</t>
  </si>
  <si>
    <t>【具体的な記入方法】</t>
  </si>
  <si>
    <t>１　全般</t>
  </si>
  <si>
    <t>シートは年度ごとに管理し、普通林・保安林、森林経営計画の伐採計画の有無に区分せず、同一のシートで管理してください。</t>
  </si>
  <si>
    <t>様式シートを複写し、複写シートの名前に作成する年度名を記入してください。</t>
  </si>
  <si>
    <t>リスト名が表示されるセルはリストから名前を選択することで、行末に設けてある市町村森林整備計画との整合の適否判定が可能となります。</t>
  </si>
  <si>
    <t>森林経営計画から複写する場合は、リスト選択ができなくならないよう「値のみ複写」してください。また、自動計算部分（桃色のセル）には、複写しないようにお願いします。</t>
  </si>
  <si>
    <t>行は、原則として地番毎・林相区分毎に記入します。様式のセルの最下行は空白とし、行の複写、挿入により追加してください。</t>
  </si>
  <si>
    <t>期日は、「H25.4.1」というように年月日を入力して下さい。（値は勝手に西暦に変わります。）</t>
  </si>
  <si>
    <t>２　申請・届出の情報</t>
  </si>
  <si>
    <t>「番号」及び「枝番」の欄は、地番毎に番号を区分し、林相毎に枝番を区分すると便利です。番号は任意の数字とします。</t>
  </si>
  <si>
    <t>「提出年月日」、「申請者等」の欄は、一緒に提出する大臣告示の様式と同じ年月日、申請者等とします。
　なお、申請者等が連名の場合は、代表者の記入をお願いします。</t>
  </si>
  <si>
    <t>同年度に許可申請から完了届を提出する場合は、同じ行で完了届けまで移行してください。</t>
  </si>
  <si>
    <t>「実施状況」の欄が伐採完了になるまでは、定期的に（毎月）報告することとし、完了後には実績値を記入し、報告してください。なお、主伐の場合の更新（造林）完了の状況報告については、更新を完了した日から３０日以内に提出して下さい。</t>
  </si>
  <si>
    <t>事前届を提出をしたにもかかわらず、同年度に伐採を実施しなかった場合は、「実施状況」欄に未実施・廃止とし、翌年度以降改めて提出してください。</t>
  </si>
  <si>
    <t>３　森林の所在場所、所有者情報</t>
  </si>
  <si>
    <t>森林簿の情報を原則としますが、地籍調査等が行われ、情報の根拠が明かな場合はそちらを優先してください。</t>
  </si>
  <si>
    <t>「所有者の住所」欄は、一緒に提出する大臣告示の様式に所有者の住所が記載されている場合は、省略可とします。</t>
  </si>
  <si>
    <t>４　森林の区分等</t>
  </si>
  <si>
    <t>「森林の区分等」欄は原則、市町村が確認し、伐期齢等の制限を確認してください。</t>
  </si>
  <si>
    <t>５　森林の現況</t>
  </si>
  <si>
    <t>「森林の現況」欄は、地番毎の林相（樹種毎・林齢毎）区分を記入願います。</t>
  </si>
  <si>
    <t>現況樹種が混在し、区分しにくい場合でも本数比等で面積を按分し、行を分けて記入してください。</t>
  </si>
  <si>
    <t>林齢毎に行を分けて区分してください。なお、林齢が混在し区分できない場合は、伐採予定の林齢の最低値を記入してください。</t>
  </si>
  <si>
    <t>「立木材積」は簡易材積表からの自動計算を基準としますが、プロット調査等明確な根拠があればその値を記入してもかまいません。</t>
  </si>
  <si>
    <t>６　伐採計画（実績）</t>
  </si>
  <si>
    <t>「伐採計画」欄は可能な限り正確に記入願います。なお、皆伐の場合の面積は森林の現況の面積以下の値を記入してください。</t>
  </si>
  <si>
    <t>「始期」及び「終期」の欄は、H25.4.1というように年月日を記入してください。また「始期」については、届出日の期日制限の範囲を超えないように計画してください。</t>
  </si>
  <si>
    <t>「主・間伐別」の欄が主伐の場合は、「皆伐・択伐等の別」の欄を必ず記入してください。また「主・間伐別」の欄が間伐の場合は、「皆伐・択伐等の別」の欄には何も記入しないで下さい。</t>
  </si>
  <si>
    <t>「伐採面積」の欄は皆伐の場合、保護樹林帯等を除いた伐採実面積を記入してください。</t>
  </si>
  <si>
    <t>「伐採方法」と「伐採材積率」の欄は、「間伐」及び主伐の「択伐」の場合のみ記入してください。</t>
  </si>
  <si>
    <t>「伐採立木材積」欄は、自動計算を原則とします。</t>
  </si>
  <si>
    <t>「搬出見込材積」の欄は、材の歩留を考慮して記入してください。様式の自動計算値は主伐８０％、間伐６０％として計算しています。なお、「切捨間伐」、「切捨択伐」を予定している場合は必ず「０」を記入してください。</t>
  </si>
  <si>
    <t>「森林経営計画伐採計画」及び「特定間伐計画伐採計画」の欄は、既に認可された森林経営計画等に主伐、間伐の伐採計画がある場合は「有」として記入してください。森林経営計画の地番リストや現況が掲載されているだけでは、森林経営計画に伐採計画がある森林とは認められません。
　なお、伐採届出の提出時点で認定等請求中等であるものについては、「請求中」、「要請中」と記入して下さい。なお、記載の予定が確認できない場合は「無」を記入して下さい。
（※特定間伐等促進計画については、市町村計画ですので、森林所有者は市町村に登載を要請することになります。）</t>
  </si>
  <si>
    <t>７　造林・更新計画（実績）</t>
  </si>
  <si>
    <t>「造林・更新計画」は、主伐の場合のみ対象となります。</t>
  </si>
  <si>
    <t>「更新方法」や「期限」は、市町村森林整備計画や保安林の施業指定要件等を満たすようにしてください。</t>
  </si>
  <si>
    <t>植栽樹種が混在し、区分しにくい場合でも本数比等で面積を按分し、行を分けて記入してください。ただし、混植の場合、備考欄に「混植」と記入してください。</t>
  </si>
  <si>
    <t>造林・更新が完了した場合、実績を記入し、30日以内に届出（必要な場合のみ）及び統一様式をデータ形式で提出してください。</t>
  </si>
  <si>
    <t>８　その他</t>
  </si>
  <si>
    <t>伐採面積＝更新面積＋転用面積となるように記載してください。</t>
  </si>
  <si>
    <t>市町村森林整備計画の単純判定を行末に記載していますので、利用してください。</t>
  </si>
  <si>
    <t>【別紙：大分県伐採届等統一様式】</t>
  </si>
  <si>
    <t xml:space="preserve"> 森林の現況並びに伐採及び造林計画</t>
  </si>
  <si>
    <t>リスト</t>
  </si>
  <si>
    <t>計画番号</t>
  </si>
  <si>
    <t>地区番号</t>
  </si>
  <si>
    <t>率</t>
  </si>
  <si>
    <t>番号</t>
  </si>
  <si>
    <t>伐期齢標</t>
  </si>
  <si>
    <t>伐期齢延</t>
  </si>
  <si>
    <t>伐期齢長</t>
  </si>
  <si>
    <t>判定</t>
  </si>
  <si>
    <t>判定内容</t>
  </si>
  <si>
    <t>普通林</t>
  </si>
  <si>
    <t>許可申請
（保安林）</t>
  </si>
  <si>
    <t>未実施
・再提出</t>
  </si>
  <si>
    <t>大分市</t>
  </si>
  <si>
    <t>水</t>
  </si>
  <si>
    <t>延</t>
  </si>
  <si>
    <t>人</t>
  </si>
  <si>
    <t>スギ</t>
  </si>
  <si>
    <t>主</t>
  </si>
  <si>
    <t>皆</t>
  </si>
  <si>
    <t>単木</t>
  </si>
  <si>
    <t>有</t>
  </si>
  <si>
    <t>植栽</t>
  </si>
  <si>
    <t>なし</t>
  </si>
  <si>
    <t>工場・事業場用地</t>
  </si>
  <si>
    <t>伐採前30日から90日以内</t>
  </si>
  <si>
    <t>1箇所当たり20ha以内</t>
  </si>
  <si>
    <t>主伐、択伐率３０％以内、４０％以内（植栽）</t>
  </si>
  <si>
    <t>間伐率３５％以内</t>
  </si>
  <si>
    <t>伐採の下限値計算（樹種・施業方法毎）</t>
  </si>
  <si>
    <t>伐採齢と下限値の比較</t>
  </si>
  <si>
    <t>伐採開始から完了予定が1年以内</t>
  </si>
  <si>
    <t>主伐での伐採面積と造林面積、他用途面積の比較</t>
  </si>
  <si>
    <t>造林方法毎の更新完了期日</t>
  </si>
  <si>
    <t>樹種別標準植栽本数との整合</t>
  </si>
  <si>
    <t>5年後の造林面積</t>
  </si>
  <si>
    <t>5年後の樹種別標準植栽本数との整合</t>
  </si>
  <si>
    <t>保（水かん）</t>
  </si>
  <si>
    <t>事前届
（保安林）</t>
  </si>
  <si>
    <t>伐採完了</t>
  </si>
  <si>
    <t>別府市</t>
  </si>
  <si>
    <t>土</t>
  </si>
  <si>
    <t>複</t>
  </si>
  <si>
    <t>天</t>
  </si>
  <si>
    <t>ヒノキ</t>
  </si>
  <si>
    <t>間</t>
  </si>
  <si>
    <t>択</t>
  </si>
  <si>
    <t>列状</t>
  </si>
  <si>
    <t>無</t>
  </si>
  <si>
    <t>播種</t>
  </si>
  <si>
    <t>地表処理</t>
  </si>
  <si>
    <t>住宅地</t>
  </si>
  <si>
    <t>保（土流）</t>
  </si>
  <si>
    <t>完了届
（保安林）</t>
  </si>
  <si>
    <t>更新完了</t>
  </si>
  <si>
    <t>中津市</t>
  </si>
  <si>
    <t>快</t>
  </si>
  <si>
    <t>択複</t>
  </si>
  <si>
    <t>マツ類</t>
  </si>
  <si>
    <t>帯状</t>
  </si>
  <si>
    <t>請求中</t>
  </si>
  <si>
    <t>要請中</t>
  </si>
  <si>
    <t>萌芽</t>
  </si>
  <si>
    <t>刈出し</t>
  </si>
  <si>
    <t>別荘地</t>
  </si>
  <si>
    <t>保（土崩）</t>
  </si>
  <si>
    <t>事前届
（普通林）</t>
  </si>
  <si>
    <t>日田市</t>
  </si>
  <si>
    <t>保</t>
  </si>
  <si>
    <t>長</t>
  </si>
  <si>
    <t>クヌギ</t>
  </si>
  <si>
    <t>群状</t>
  </si>
  <si>
    <t>天然下種</t>
  </si>
  <si>
    <t>植込み</t>
  </si>
  <si>
    <t>ゴルフ場</t>
  </si>
  <si>
    <t>保（飛砂）</t>
  </si>
  <si>
    <t>完了届
（普通林）</t>
  </si>
  <si>
    <t>佐伯市</t>
  </si>
  <si>
    <t>木</t>
  </si>
  <si>
    <t>育</t>
  </si>
  <si>
    <t>コナラ</t>
  </si>
  <si>
    <t>その他</t>
  </si>
  <si>
    <t>レジャー施設</t>
  </si>
  <si>
    <t>保（防風）</t>
  </si>
  <si>
    <t>事前届
（計画林）</t>
  </si>
  <si>
    <t>臼杵市</t>
  </si>
  <si>
    <t>他</t>
  </si>
  <si>
    <t>その他針</t>
  </si>
  <si>
    <t>土石等の採掘</t>
  </si>
  <si>
    <t>保（水害）</t>
  </si>
  <si>
    <t>完了届
（計画林）</t>
  </si>
  <si>
    <t>津久見市</t>
  </si>
  <si>
    <t>その他広</t>
  </si>
  <si>
    <t>ダム敷</t>
  </si>
  <si>
    <t>保（干害）</t>
  </si>
  <si>
    <t>取り下げ</t>
  </si>
  <si>
    <t>竹田市</t>
  </si>
  <si>
    <t>タケ</t>
  </si>
  <si>
    <t>太陽光発電敷</t>
  </si>
  <si>
    <t>保（落石）</t>
  </si>
  <si>
    <t>豊後高田市</t>
  </si>
  <si>
    <t>無立木地</t>
  </si>
  <si>
    <t>風力発電敷</t>
  </si>
  <si>
    <t>保（防火）</t>
  </si>
  <si>
    <t>杵築市</t>
  </si>
  <si>
    <t>農用地</t>
  </si>
  <si>
    <t>保（魚つき）</t>
  </si>
  <si>
    <t>宇佐市</t>
  </si>
  <si>
    <t>道路敷</t>
  </si>
  <si>
    <t>保（航行）</t>
  </si>
  <si>
    <t>豊後大野市</t>
  </si>
  <si>
    <t>鉄塔用地</t>
  </si>
  <si>
    <t>保（保健）</t>
  </si>
  <si>
    <t>由布市</t>
  </si>
  <si>
    <t>保（風致）</t>
  </si>
  <si>
    <t>国東市</t>
  </si>
  <si>
    <t>姫島村</t>
  </si>
  <si>
    <t>日出町</t>
  </si>
  <si>
    <t>九重町</t>
  </si>
  <si>
    <t>玖珠町</t>
  </si>
  <si>
    <t>経営計画</t>
  </si>
  <si>
    <t>要</t>
  </si>
  <si>
    <t>10条</t>
  </si>
  <si>
    <t>15条</t>
  </si>
  <si>
    <t>保届</t>
  </si>
  <si>
    <t>保許</t>
  </si>
  <si>
    <t>申請・届出の情報</t>
  </si>
  <si>
    <t>森林の所在場所</t>
  </si>
  <si>
    <t>森林所有者情報</t>
  </si>
  <si>
    <t>森林の
区分等</t>
  </si>
  <si>
    <t>森林の現況</t>
  </si>
  <si>
    <t>伐採計画（実績）</t>
  </si>
  <si>
    <t>造林・更新計画（実績）</t>
  </si>
  <si>
    <t>５年後に適確な更新ができなかった場合の造林計画</t>
  </si>
  <si>
    <t>伐採後の用途</t>
  </si>
  <si>
    <t>立木の譲渡</t>
  </si>
  <si>
    <t>作業路網の
設置</t>
  </si>
  <si>
    <t>単純判定（普通林伐採届）</t>
  </si>
  <si>
    <t>立木材積自動計算因子</t>
  </si>
  <si>
    <t>（注）標準な届出は伐採開始の30日～90日前に行うこと
保安林の立木伐採許可申請は年4回の期間内に提出すること</t>
  </si>
  <si>
    <t>（注）日田市、佐伯市、臼杵市は大字に旧市町村名を必ず記入すること。大分市の旧野津原町、佐賀関町については、大字の前に旧町名を記入すること</t>
  </si>
  <si>
    <t>※分かる範囲で記入</t>
  </si>
  <si>
    <t>（注）小班単位（地番毎・林相毎）</t>
  </si>
  <si>
    <t>（注）普通林は更新期限は伐採完了の翌年度から2年間、ただし、天然更新は5年間とし、保安林は施業指定要件により記入すること</t>
  </si>
  <si>
    <t>（注）普通林で造林・更新計画が天然更新の場合記入することとし、更新限度期間は2年間とすること</t>
  </si>
  <si>
    <t>（注）伐採後の用途が森林以外の場合に記入すること</t>
  </si>
  <si>
    <t>特記
事項</t>
  </si>
  <si>
    <t>（普通林：市町村森林整備計画との整合確認）</t>
  </si>
  <si>
    <t>枝番</t>
  </si>
  <si>
    <t>提　出
年月日</t>
  </si>
  <si>
    <t>森林の区分
（保安林の種類）</t>
  </si>
  <si>
    <t>許可申請・届出の種別</t>
  </si>
  <si>
    <t>実施（完了）状況
※完了した時点で記入</t>
  </si>
  <si>
    <t>申請者または
届出人氏名</t>
  </si>
  <si>
    <t>市町村（新市町村名）</t>
  </si>
  <si>
    <t>大字
(旧町村名＋大字記入）</t>
  </si>
  <si>
    <t>字</t>
  </si>
  <si>
    <t>地番</t>
  </si>
  <si>
    <t>住所</t>
  </si>
  <si>
    <t>森林所有者</t>
  </si>
  <si>
    <t>※林　　　班</t>
  </si>
  <si>
    <t>※機能別区分</t>
  </si>
  <si>
    <t>※施業方法等</t>
  </si>
  <si>
    <t>面積</t>
  </si>
  <si>
    <t>人天別</t>
  </si>
  <si>
    <t>現況樹種</t>
  </si>
  <si>
    <t>林齢</t>
  </si>
  <si>
    <t>立木
材積
(m3)
自動
計算</t>
  </si>
  <si>
    <t>時期
（始期）
[年月日]</t>
  </si>
  <si>
    <t>時期
（終期）
[年月日]</t>
  </si>
  <si>
    <t>主間別</t>
  </si>
  <si>
    <t>皆伐・択伐等の別</t>
  </si>
  <si>
    <t>伐採面積（ha）</t>
  </si>
  <si>
    <t>伐採方法（間伐・択伐)</t>
  </si>
  <si>
    <t>伐採材積率
（間伐・択伐）</t>
  </si>
  <si>
    <t>伐採
立木
材積
(m3)
自動
計算</t>
  </si>
  <si>
    <r>
      <t xml:space="preserve">搬出（見込）材積
(m3)
</t>
    </r>
    <r>
      <rPr>
        <sz val="8"/>
        <color indexed="10"/>
        <rFont val="ＭＳ Ｐゴシック"/>
        <family val="3"/>
      </rPr>
      <t>（注）切捨間伐の場合「０」を入力</t>
    </r>
  </si>
  <si>
    <t>森林経営計画伐採計画</t>
  </si>
  <si>
    <t>特定間伐計画伐採計画</t>
  </si>
  <si>
    <t>造林方法</t>
  </si>
  <si>
    <t>造林樹種</t>
  </si>
  <si>
    <t>造林
面積
（ha）</t>
  </si>
  <si>
    <t>植栽本数（本/ha）</t>
  </si>
  <si>
    <t>天然更新補助作業の有無</t>
  </si>
  <si>
    <t>時期
（始期）
[年月日]
自動計算</t>
  </si>
  <si>
    <t>時期
（終期）
[年月日]
自動計算</t>
  </si>
  <si>
    <t>造林面積（ha)
自動計算</t>
  </si>
  <si>
    <t>区分</t>
  </si>
  <si>
    <t>面積
（ha）</t>
  </si>
  <si>
    <t>立木譲渡の有無</t>
  </si>
  <si>
    <t>時期
[年月]</t>
  </si>
  <si>
    <t>作業路網設置の有無</t>
  </si>
  <si>
    <t>延長
（ｍ）</t>
  </si>
  <si>
    <t>備考</t>
  </si>
  <si>
    <t>届出日の確認</t>
  </si>
  <si>
    <t>皆伐上限面積の確認</t>
  </si>
  <si>
    <t>択伐上限伐採率等の確認</t>
  </si>
  <si>
    <t>間伐上限伐採率の確認</t>
  </si>
  <si>
    <t>伐期齢の下限値</t>
  </si>
  <si>
    <t>主伐下限林齢の確認</t>
  </si>
  <si>
    <t>伐採終期の確認</t>
  </si>
  <si>
    <t>伐後後の造林面積確認</t>
  </si>
  <si>
    <t>更新完了期日の確認</t>
  </si>
  <si>
    <t>植栽本数の確認</t>
  </si>
  <si>
    <t>5年後の植栽面積の確認</t>
  </si>
  <si>
    <t>5年後の植栽本数の確認</t>
  </si>
  <si>
    <t>樹種</t>
  </si>
  <si>
    <t>計画区</t>
  </si>
  <si>
    <t>地区</t>
  </si>
  <si>
    <t>樹種
地域
番号</t>
  </si>
  <si>
    <t>実施（完了）状況
（完了した時点で記入）</t>
  </si>
  <si>
    <t>申請者・届出者
（森林経営計画策定者）
氏名</t>
  </si>
  <si>
    <t>○○太郎</t>
  </si>
  <si>
    <t>大字荏隈</t>
  </si>
  <si>
    <t>大分市大手町三丁目１－１</t>
  </si>
  <si>
    <t>野津原大字沢田</t>
  </si>
  <si>
    <t>野津町大字老松</t>
  </si>
  <si>
    <t>大字末広</t>
  </si>
  <si>
    <t>佐賀関大字一尺屋</t>
  </si>
  <si>
    <t>大字小野</t>
  </si>
  <si>
    <t>上津江町大字上野田</t>
  </si>
  <si>
    <t>大字</t>
  </si>
  <si>
    <t>本匠村大字</t>
  </si>
  <si>
    <t>下毛</t>
  </si>
  <si>
    <t>中津宇佐</t>
  </si>
  <si>
    <t>日出国東</t>
  </si>
  <si>
    <t>大野</t>
  </si>
  <si>
    <t>大分郡</t>
  </si>
  <si>
    <t>臼津関</t>
  </si>
  <si>
    <t>佐伯内陸</t>
  </si>
  <si>
    <t>佐伯海岸</t>
  </si>
  <si>
    <t>津江</t>
  </si>
  <si>
    <t>日田</t>
  </si>
  <si>
    <t>玖珠</t>
  </si>
  <si>
    <t>西高</t>
  </si>
  <si>
    <t>国東別杵</t>
  </si>
  <si>
    <t>大野直入</t>
  </si>
  <si>
    <t>地区名</t>
  </si>
  <si>
    <t>林 齢</t>
  </si>
  <si>
    <t>伐採届統一様式変更履歴</t>
  </si>
  <si>
    <t>日付</t>
  </si>
  <si>
    <t>変更内容</t>
  </si>
  <si>
    <t>H251015</t>
  </si>
  <si>
    <t>更新完了期限（造林開始日）を伐採完了の翌年度の４月１日から起算するように改修しました。</t>
  </si>
  <si>
    <t>H251022</t>
  </si>
  <si>
    <t>立木材積等の自動演算を「旧野津町」「旧野津原町」「旧佐賀関町」で区分できるように改修しました。
※表内の森林の所在場所の注釈参照</t>
  </si>
</sst>
</file>

<file path=xl/styles.xml><?xml version="1.0" encoding="utf-8"?>
<styleSheet xmlns="http://schemas.openxmlformats.org/spreadsheetml/2006/main">
  <numFmts count="12">
    <numFmt numFmtId="164" formatCode="GENERAL"/>
    <numFmt numFmtId="165" formatCode="#,##0;[RED]\-#,##0"/>
    <numFmt numFmtId="166" formatCode="0%"/>
    <numFmt numFmtId="167" formatCode="0_ "/>
    <numFmt numFmtId="168" formatCode="#,##0_ "/>
    <numFmt numFmtId="169" formatCode="GE\.M\.D"/>
    <numFmt numFmtId="170" formatCode="#,##0.00_);[RED]\(#,##0.00\)"/>
    <numFmt numFmtId="171" formatCode="#,##0.00_ "/>
    <numFmt numFmtId="172" formatCode="#,##0_);[RED]\(#,##0\)"/>
    <numFmt numFmtId="173" formatCode="@"/>
    <numFmt numFmtId="174" formatCode="GE\.M\.D;@"/>
    <numFmt numFmtId="175" formatCode="0_);[RED]\(0\)"/>
  </numFmts>
  <fonts count="20">
    <font>
      <sz val="11"/>
      <color indexed="8"/>
      <name val="ＭＳ Ｐゴシック"/>
      <family val="3"/>
    </font>
    <font>
      <sz val="10"/>
      <name val="Arial"/>
      <family val="0"/>
    </font>
    <font>
      <sz val="12"/>
      <name val="ＭＳ 明朝"/>
      <family val="1"/>
    </font>
    <font>
      <sz val="12"/>
      <color indexed="8"/>
      <name val="ＭＳ Ｐゴシック"/>
      <family val="3"/>
    </font>
    <font>
      <b/>
      <sz val="14"/>
      <color indexed="8"/>
      <name val="ＤＦ特太ゴシック体"/>
      <family val="0"/>
    </font>
    <font>
      <b/>
      <sz val="12"/>
      <color indexed="8"/>
      <name val="ＭＳ Ｐゴシック"/>
      <family val="3"/>
    </font>
    <font>
      <sz val="10.5"/>
      <color indexed="8"/>
      <name val="メイリオ"/>
      <family val="3"/>
    </font>
    <font>
      <b/>
      <sz val="10.5"/>
      <color indexed="8"/>
      <name val="メイリオ"/>
      <family val="3"/>
    </font>
    <font>
      <sz val="11"/>
      <color indexed="8"/>
      <name val="メイリオ"/>
      <family val="3"/>
    </font>
    <font>
      <sz val="18"/>
      <color indexed="8"/>
      <name val="ＭＳ Ｐゴシック"/>
      <family val="3"/>
    </font>
    <font>
      <sz val="14"/>
      <color indexed="8"/>
      <name val="ＭＳ Ｐゴシック"/>
      <family val="3"/>
    </font>
    <font>
      <sz val="11"/>
      <name val="ＭＳ Ｐゴシック"/>
      <family val="3"/>
    </font>
    <font>
      <b/>
      <sz val="11"/>
      <color indexed="8"/>
      <name val="ＭＳ Ｐゴシック"/>
      <family val="3"/>
    </font>
    <font>
      <sz val="9"/>
      <color indexed="8"/>
      <name val="ＭＳ Ｐゴシック"/>
      <family val="3"/>
    </font>
    <font>
      <sz val="8"/>
      <color indexed="8"/>
      <name val="ＭＳ Ｐゴシック"/>
      <family val="3"/>
    </font>
    <font>
      <sz val="8"/>
      <color indexed="10"/>
      <name val="ＭＳ Ｐゴシック"/>
      <family val="3"/>
    </font>
    <font>
      <sz val="8"/>
      <name val="ＭＳ Ｐゴシック"/>
      <family val="3"/>
    </font>
    <font>
      <sz val="9"/>
      <name val="ＭＳ Ｐゴシック"/>
      <family val="3"/>
    </font>
    <font>
      <sz val="10"/>
      <name val="ＭＳ 明朝"/>
      <family val="1"/>
    </font>
    <font>
      <b/>
      <sz val="10"/>
      <name val="ＭＳ 明朝"/>
      <family val="1"/>
    </font>
  </fonts>
  <fills count="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s>
  <borders count="37">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color indexed="63"/>
      </top>
      <bottom style="medium">
        <color indexed="8"/>
      </bottom>
    </border>
  </borders>
  <cellStyleXfs count="2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Protection="0">
      <alignment vertical="center"/>
    </xf>
    <xf numFmtId="164" fontId="2" fillId="0" borderId="0">
      <alignment/>
      <protection/>
    </xf>
    <xf numFmtId="164" fontId="0" fillId="0" borderId="0">
      <alignment vertical="center"/>
      <protection/>
    </xf>
  </cellStyleXfs>
  <cellXfs count="228">
    <xf numFmtId="164" fontId="0" fillId="0" borderId="0" xfId="0" applyAlignment="1">
      <alignment vertical="center"/>
    </xf>
    <xf numFmtId="164" fontId="3" fillId="0" borderId="0" xfId="0" applyFont="1" applyAlignment="1">
      <alignment vertical="center"/>
    </xf>
    <xf numFmtId="164" fontId="4" fillId="0" borderId="0" xfId="0" applyFont="1" applyBorder="1" applyAlignment="1">
      <alignment horizontal="center" vertical="center"/>
    </xf>
    <xf numFmtId="164" fontId="3" fillId="0" borderId="0" xfId="0" applyFont="1" applyAlignment="1">
      <alignment horizontal="left" vertical="top"/>
    </xf>
    <xf numFmtId="164" fontId="5" fillId="0" borderId="0" xfId="0" applyFont="1" applyAlignment="1">
      <alignment horizontal="center" vertical="top"/>
    </xf>
    <xf numFmtId="164" fontId="3" fillId="0" borderId="0" xfId="0" applyFont="1" applyAlignment="1">
      <alignment vertical="top"/>
    </xf>
    <xf numFmtId="164" fontId="6" fillId="0" borderId="0" xfId="0" applyFont="1" applyAlignment="1">
      <alignment horizontal="center" vertical="top"/>
    </xf>
    <xf numFmtId="164" fontId="6" fillId="0" borderId="0" xfId="0" applyFont="1" applyAlignment="1">
      <alignment horizontal="left" vertical="top"/>
    </xf>
    <xf numFmtId="164" fontId="7" fillId="0" borderId="0" xfId="0" applyFont="1" applyAlignment="1">
      <alignment horizontal="center" vertical="top"/>
    </xf>
    <xf numFmtId="164" fontId="6" fillId="0" borderId="0" xfId="0" applyFont="1" applyAlignment="1">
      <alignment vertical="top"/>
    </xf>
    <xf numFmtId="164" fontId="6" fillId="0" borderId="0" xfId="0" applyFont="1" applyAlignment="1">
      <alignment horizontal="center" vertical="top" wrapText="1"/>
    </xf>
    <xf numFmtId="164" fontId="6" fillId="0" borderId="0" xfId="0" applyFont="1" applyBorder="1" applyAlignment="1">
      <alignment horizontal="left" vertical="top" wrapText="1"/>
    </xf>
    <xf numFmtId="164" fontId="6" fillId="0" borderId="0" xfId="0" applyFont="1" applyBorder="1" applyAlignment="1">
      <alignment vertical="top" wrapText="1"/>
    </xf>
    <xf numFmtId="164" fontId="6" fillId="0" borderId="0" xfId="0" applyFont="1" applyAlignment="1">
      <alignment vertical="center"/>
    </xf>
    <xf numFmtId="164" fontId="6" fillId="0" borderId="0" xfId="0" applyFont="1" applyAlignment="1">
      <alignment horizontal="left" vertical="top" wrapText="1"/>
    </xf>
    <xf numFmtId="164" fontId="6" fillId="0" borderId="0" xfId="0" applyFont="1" applyAlignment="1">
      <alignment vertical="top" wrapText="1"/>
    </xf>
    <xf numFmtId="164" fontId="5" fillId="0" borderId="0" xfId="0" applyFont="1" applyAlignment="1">
      <alignment horizontal="left" vertical="top"/>
    </xf>
    <xf numFmtId="164" fontId="8" fillId="0" borderId="0" xfId="0" applyFont="1" applyAlignment="1">
      <alignment vertical="top"/>
    </xf>
    <xf numFmtId="164" fontId="8" fillId="0" borderId="0" xfId="0" applyFont="1" applyAlignment="1">
      <alignment vertical="center"/>
    </xf>
    <xf numFmtId="164" fontId="3" fillId="0" borderId="0" xfId="0" applyFont="1" applyAlignment="1">
      <alignment horizontal="center" vertical="top"/>
    </xf>
    <xf numFmtId="164" fontId="8" fillId="0" borderId="0" xfId="0" applyFont="1" applyAlignment="1">
      <alignment vertical="top" wrapText="1"/>
    </xf>
    <xf numFmtId="164" fontId="5" fillId="0" borderId="0" xfId="0" applyFont="1" applyAlignment="1">
      <alignment vertical="top"/>
    </xf>
    <xf numFmtId="164" fontId="6" fillId="0" borderId="0" xfId="0" applyFont="1" applyAlignment="1">
      <alignment horizontal="center" vertical="center"/>
    </xf>
    <xf numFmtId="164" fontId="0" fillId="0" borderId="0" xfId="0" applyAlignment="1">
      <alignment/>
    </xf>
    <xf numFmtId="164" fontId="9" fillId="0" borderId="0" xfId="22" applyFont="1">
      <alignment vertical="center"/>
      <protection/>
    </xf>
    <xf numFmtId="164" fontId="0" fillId="0" borderId="0" xfId="22">
      <alignment vertical="center"/>
      <protection/>
    </xf>
    <xf numFmtId="166" fontId="0" fillId="0" borderId="0" xfId="22" applyNumberFormat="1">
      <alignment vertical="center"/>
      <protection/>
    </xf>
    <xf numFmtId="164" fontId="10" fillId="0" borderId="0" xfId="22" applyFont="1">
      <alignment vertical="center"/>
      <protection/>
    </xf>
    <xf numFmtId="164" fontId="0" fillId="0" borderId="0" xfId="22" applyAlignment="1">
      <alignment horizontal="center" vertical="center"/>
      <protection/>
    </xf>
    <xf numFmtId="164" fontId="0" fillId="0" borderId="0" xfId="22" applyAlignment="1">
      <alignment horizontal="center" vertical="center" shrinkToFit="1"/>
      <protection/>
    </xf>
    <xf numFmtId="164" fontId="0" fillId="2" borderId="1" xfId="22" applyFill="1" applyBorder="1" applyAlignment="1">
      <alignment horizontal="center" vertical="center" shrinkToFit="1"/>
      <protection/>
    </xf>
    <xf numFmtId="166" fontId="0" fillId="2" borderId="1" xfId="22" applyNumberFormat="1" applyFill="1" applyBorder="1" applyAlignment="1">
      <alignment horizontal="center" vertical="center" shrinkToFit="1"/>
      <protection/>
    </xf>
    <xf numFmtId="164" fontId="0" fillId="2" borderId="2" xfId="22" applyFill="1" applyBorder="1" applyAlignment="1">
      <alignment horizontal="center" vertical="center" shrinkToFit="1"/>
      <protection/>
    </xf>
    <xf numFmtId="164" fontId="0" fillId="2" borderId="1" xfId="22" applyFont="1" applyFill="1" applyBorder="1" applyAlignment="1">
      <alignment horizontal="center" vertical="center" shrinkToFit="1"/>
      <protection/>
    </xf>
    <xf numFmtId="164" fontId="0" fillId="0" borderId="1" xfId="22" applyBorder="1" applyAlignment="1">
      <alignment horizontal="center" vertical="center" shrinkToFit="1"/>
      <protection/>
    </xf>
    <xf numFmtId="167" fontId="0" fillId="0" borderId="1" xfId="22" applyNumberFormat="1" applyFont="1" applyBorder="1" applyAlignment="1">
      <alignment horizontal="center" vertical="center" wrapText="1" shrinkToFit="1"/>
      <protection/>
    </xf>
    <xf numFmtId="164" fontId="0" fillId="0" borderId="1" xfId="22" applyFont="1" applyBorder="1" applyAlignment="1">
      <alignment horizontal="center" vertical="center" wrapText="1" shrinkToFit="1"/>
      <protection/>
    </xf>
    <xf numFmtId="164" fontId="11" fillId="0" borderId="1" xfId="0" applyNumberFormat="1" applyFont="1" applyBorder="1" applyAlignment="1">
      <alignment horizontal="center" vertical="center" shrinkToFit="1"/>
    </xf>
    <xf numFmtId="166" fontId="0" fillId="0" borderId="1" xfId="22" applyNumberFormat="1" applyBorder="1" applyAlignment="1">
      <alignment horizontal="center" vertical="center" shrinkToFit="1"/>
      <protection/>
    </xf>
    <xf numFmtId="164" fontId="0" fillId="0" borderId="3" xfId="22" applyBorder="1" applyAlignment="1">
      <alignment horizontal="center" vertical="center" shrinkToFit="1"/>
      <protection/>
    </xf>
    <xf numFmtId="164" fontId="0" fillId="0" borderId="4" xfId="22" applyFont="1" applyBorder="1" applyAlignment="1">
      <alignment horizontal="center" vertical="center" textRotation="255" shrinkToFit="1"/>
      <protection/>
    </xf>
    <xf numFmtId="164" fontId="0" fillId="0" borderId="0" xfId="22" applyFont="1" applyAlignment="1">
      <alignment horizontal="center" vertical="center" shrinkToFit="1"/>
      <protection/>
    </xf>
    <xf numFmtId="164" fontId="0" fillId="0" borderId="1" xfId="22" applyFont="1" applyBorder="1" applyAlignment="1">
      <alignment horizontal="center" vertical="center" shrinkToFit="1"/>
      <protection/>
    </xf>
    <xf numFmtId="167" fontId="0" fillId="0" borderId="1" xfId="22" applyNumberFormat="1" applyFont="1" applyBorder="1" applyAlignment="1">
      <alignment horizontal="center" vertical="center" shrinkToFit="1"/>
      <protection/>
    </xf>
    <xf numFmtId="164" fontId="0" fillId="0" borderId="4" xfId="22" applyBorder="1" applyAlignment="1">
      <alignment horizontal="center" vertical="center" shrinkToFit="1"/>
      <protection/>
    </xf>
    <xf numFmtId="164" fontId="0" fillId="0" borderId="0" xfId="22" applyFont="1">
      <alignment vertical="center"/>
      <protection/>
    </xf>
    <xf numFmtId="164" fontId="0" fillId="3" borderId="0" xfId="22" applyFont="1" applyFill="1">
      <alignment vertical="center"/>
      <protection/>
    </xf>
    <xf numFmtId="164" fontId="12" fillId="3" borderId="0" xfId="22" applyFont="1" applyFill="1" applyAlignment="1">
      <alignment horizontal="center" vertical="center"/>
      <protection/>
    </xf>
    <xf numFmtId="164" fontId="0" fillId="3" borderId="0" xfId="22" applyFill="1">
      <alignment vertical="center"/>
      <protection/>
    </xf>
    <xf numFmtId="166" fontId="12" fillId="3" borderId="0" xfId="22" applyNumberFormat="1" applyFont="1" applyFill="1" applyAlignment="1">
      <alignment horizontal="center" vertical="center"/>
      <protection/>
    </xf>
    <xf numFmtId="168" fontId="0" fillId="3" borderId="0" xfId="22" applyNumberFormat="1" applyFill="1">
      <alignment vertical="center"/>
      <protection/>
    </xf>
    <xf numFmtId="164" fontId="0" fillId="2" borderId="0" xfId="22" applyFont="1" applyFill="1" applyAlignment="1">
      <alignment horizontal="center" vertical="center"/>
      <protection/>
    </xf>
    <xf numFmtId="166" fontId="0" fillId="2" borderId="0" xfId="22" applyNumberFormat="1" applyFont="1" applyFill="1" applyAlignment="1">
      <alignment horizontal="center" vertical="center"/>
      <protection/>
    </xf>
    <xf numFmtId="164" fontId="0" fillId="4" borderId="0" xfId="22" applyFont="1" applyFill="1" applyAlignment="1">
      <alignment horizontal="center" vertical="center"/>
      <protection/>
    </xf>
    <xf numFmtId="166" fontId="0" fillId="4" borderId="0" xfId="22" applyNumberFormat="1" applyFont="1" applyFill="1" applyAlignment="1">
      <alignment horizontal="center" vertical="center"/>
      <protection/>
    </xf>
    <xf numFmtId="164" fontId="0" fillId="5" borderId="0" xfId="22" applyFont="1" applyFill="1" applyAlignment="1">
      <alignment horizontal="center" vertical="center"/>
      <protection/>
    </xf>
    <xf numFmtId="166" fontId="0" fillId="5" borderId="0" xfId="22" applyNumberFormat="1" applyFill="1" applyAlignment="1">
      <alignment horizontal="center" vertical="center"/>
      <protection/>
    </xf>
    <xf numFmtId="164" fontId="0" fillId="4" borderId="0" xfId="22" applyFont="1" applyFill="1">
      <alignment vertical="center"/>
      <protection/>
    </xf>
    <xf numFmtId="164" fontId="0" fillId="4" borderId="0" xfId="22" applyFill="1">
      <alignment vertical="center"/>
      <protection/>
    </xf>
    <xf numFmtId="166" fontId="0" fillId="4" borderId="0" xfId="22" applyNumberFormat="1" applyFill="1">
      <alignment vertical="center"/>
      <protection/>
    </xf>
    <xf numFmtId="164" fontId="0" fillId="6" borderId="0" xfId="22" applyFill="1">
      <alignment vertical="center"/>
      <protection/>
    </xf>
    <xf numFmtId="164" fontId="0" fillId="6" borderId="0" xfId="22" applyFont="1" applyFill="1" applyAlignment="1">
      <alignment horizontal="center" vertical="center"/>
      <protection/>
    </xf>
    <xf numFmtId="166" fontId="0" fillId="6" borderId="0" xfId="22" applyNumberFormat="1" applyFill="1">
      <alignment vertical="center"/>
      <protection/>
    </xf>
    <xf numFmtId="164" fontId="13" fillId="3" borderId="0" xfId="22" applyFont="1" applyFill="1" applyBorder="1" applyAlignment="1">
      <alignment horizontal="center" vertical="center"/>
      <protection/>
    </xf>
    <xf numFmtId="164" fontId="13" fillId="3" borderId="5" xfId="22" applyFont="1" applyFill="1" applyBorder="1" applyAlignment="1">
      <alignment horizontal="center" vertical="center" wrapText="1"/>
      <protection/>
    </xf>
    <xf numFmtId="164" fontId="13" fillId="3" borderId="5" xfId="22" applyFont="1" applyFill="1" applyBorder="1" applyAlignment="1">
      <alignment horizontal="center" vertical="center"/>
      <protection/>
    </xf>
    <xf numFmtId="164" fontId="13" fillId="3" borderId="6" xfId="22" applyFont="1" applyFill="1" applyBorder="1" applyAlignment="1">
      <alignment horizontal="center" vertical="center"/>
      <protection/>
    </xf>
    <xf numFmtId="164" fontId="13" fillId="7" borderId="7" xfId="22" applyFont="1" applyFill="1" applyBorder="1" applyAlignment="1">
      <alignment horizontal="center" vertical="center"/>
      <protection/>
    </xf>
    <xf numFmtId="164" fontId="13" fillId="3" borderId="8" xfId="22" applyFont="1" applyFill="1" applyBorder="1" applyAlignment="1">
      <alignment horizontal="center" vertical="center"/>
      <protection/>
    </xf>
    <xf numFmtId="164" fontId="14" fillId="3" borderId="0" xfId="22" applyFont="1" applyFill="1" applyAlignment="1">
      <alignment horizontal="center" vertical="center"/>
      <protection/>
    </xf>
    <xf numFmtId="164" fontId="15" fillId="3" borderId="9" xfId="22" applyFont="1" applyFill="1" applyBorder="1" applyAlignment="1">
      <alignment horizontal="center" vertical="center" wrapText="1"/>
      <protection/>
    </xf>
    <xf numFmtId="164" fontId="15" fillId="3" borderId="9" xfId="0" applyFont="1" applyFill="1" applyBorder="1" applyAlignment="1">
      <alignment horizontal="left" vertical="center" wrapText="1"/>
    </xf>
    <xf numFmtId="164" fontId="14" fillId="3" borderId="10" xfId="22" applyFont="1" applyFill="1" applyBorder="1" applyAlignment="1">
      <alignment horizontal="center" vertical="center"/>
      <protection/>
    </xf>
    <xf numFmtId="164" fontId="16" fillId="3" borderId="9" xfId="0" applyFont="1" applyFill="1" applyBorder="1" applyAlignment="1">
      <alignment horizontal="center" vertical="center"/>
    </xf>
    <xf numFmtId="164" fontId="15" fillId="3" borderId="9" xfId="22" applyFont="1" applyFill="1" applyBorder="1" applyAlignment="1">
      <alignment horizontal="center" vertical="center"/>
      <protection/>
    </xf>
    <xf numFmtId="164" fontId="14" fillId="3" borderId="9" xfId="22" applyFont="1" applyFill="1" applyBorder="1" applyAlignment="1">
      <alignment horizontal="center" vertical="center"/>
      <protection/>
    </xf>
    <xf numFmtId="164" fontId="15" fillId="3" borderId="9" xfId="22" applyFont="1" applyFill="1" applyBorder="1" applyAlignment="1">
      <alignment horizontal="left" vertical="center" wrapText="1"/>
      <protection/>
    </xf>
    <xf numFmtId="164" fontId="14" fillId="3" borderId="9" xfId="22" applyFont="1" applyFill="1" applyBorder="1" applyAlignment="1">
      <alignment horizontal="center" vertical="center" wrapText="1"/>
      <protection/>
    </xf>
    <xf numFmtId="164" fontId="13" fillId="0" borderId="9" xfId="0" applyFont="1" applyBorder="1" applyAlignment="1">
      <alignment horizontal="center" vertical="center" wrapText="1"/>
    </xf>
    <xf numFmtId="164" fontId="14" fillId="7" borderId="11" xfId="22" applyFont="1" applyFill="1" applyBorder="1" applyAlignment="1">
      <alignment horizontal="center" vertical="center"/>
      <protection/>
    </xf>
    <xf numFmtId="164" fontId="14" fillId="3" borderId="4" xfId="22" applyFont="1" applyFill="1" applyBorder="1" applyAlignment="1">
      <alignment horizontal="center" vertical="center"/>
      <protection/>
    </xf>
    <xf numFmtId="164" fontId="14" fillId="0" borderId="0" xfId="22" applyFont="1" applyAlignment="1">
      <alignment horizontal="center" vertical="center"/>
      <protection/>
    </xf>
    <xf numFmtId="164" fontId="14" fillId="0" borderId="12" xfId="22" applyFont="1" applyBorder="1" applyAlignment="1">
      <alignment vertical="center" textRotation="255" wrapText="1"/>
      <protection/>
    </xf>
    <xf numFmtId="164" fontId="14" fillId="0" borderId="13" xfId="22" applyFont="1" applyBorder="1" applyAlignment="1">
      <alignment vertical="center" textRotation="255" wrapText="1"/>
      <protection/>
    </xf>
    <xf numFmtId="164" fontId="14" fillId="0" borderId="3" xfId="22" applyFont="1" applyBorder="1" applyAlignment="1">
      <alignment horizontal="center" vertical="center" textRotation="255" wrapText="1"/>
      <protection/>
    </xf>
    <xf numFmtId="164" fontId="14" fillId="0" borderId="14" xfId="22" applyFont="1" applyBorder="1" applyAlignment="1">
      <alignment horizontal="center" vertical="center" textRotation="255" wrapText="1"/>
      <protection/>
    </xf>
    <xf numFmtId="164" fontId="14" fillId="0" borderId="15" xfId="22" applyFont="1" applyBorder="1" applyAlignment="1">
      <alignment vertical="center" textRotation="255" wrapText="1"/>
      <protection/>
    </xf>
    <xf numFmtId="164" fontId="14" fillId="0" borderId="16" xfId="22" applyFont="1" applyBorder="1" applyAlignment="1">
      <alignment horizontal="center" vertical="center" textRotation="255"/>
      <protection/>
    </xf>
    <xf numFmtId="164" fontId="14" fillId="0" borderId="8" xfId="22" applyFont="1" applyBorder="1" applyAlignment="1">
      <alignment horizontal="center" vertical="center" textRotation="255" wrapText="1"/>
      <protection/>
    </xf>
    <xf numFmtId="164" fontId="14" fillId="0" borderId="8" xfId="22" applyFont="1" applyBorder="1" applyAlignment="1">
      <alignment horizontal="center" vertical="center" textRotation="255"/>
      <protection/>
    </xf>
    <xf numFmtId="164" fontId="14" fillId="0" borderId="17" xfId="22" applyFont="1" applyBorder="1" applyAlignment="1">
      <alignment horizontal="center" vertical="center" textRotation="255"/>
      <protection/>
    </xf>
    <xf numFmtId="164" fontId="14" fillId="0" borderId="18" xfId="22" applyFont="1" applyBorder="1" applyAlignment="1">
      <alignment horizontal="center" vertical="center" textRotation="255"/>
      <protection/>
    </xf>
    <xf numFmtId="164" fontId="14" fillId="0" borderId="19" xfId="22" applyFont="1" applyBorder="1" applyAlignment="1">
      <alignment horizontal="center" vertical="center" textRotation="255"/>
      <protection/>
    </xf>
    <xf numFmtId="164" fontId="14" fillId="0" borderId="17" xfId="22" applyFont="1" applyBorder="1" applyAlignment="1">
      <alignment horizontal="center" vertical="center" textRotation="255" wrapText="1"/>
      <protection/>
    </xf>
    <xf numFmtId="164" fontId="14" fillId="8" borderId="17" xfId="22" applyFont="1" applyFill="1" applyBorder="1" applyAlignment="1">
      <alignment horizontal="center" vertical="center" wrapText="1"/>
      <protection/>
    </xf>
    <xf numFmtId="164" fontId="14" fillId="0" borderId="16" xfId="22" applyFont="1" applyBorder="1" applyAlignment="1">
      <alignment horizontal="center" vertical="center" wrapText="1"/>
      <protection/>
    </xf>
    <xf numFmtId="164" fontId="14" fillId="0" borderId="8" xfId="22" applyFont="1" applyBorder="1" applyAlignment="1">
      <alignment horizontal="center" vertical="center" wrapText="1"/>
      <protection/>
    </xf>
    <xf numFmtId="166" fontId="14" fillId="0" borderId="8" xfId="22" applyNumberFormat="1" applyFont="1" applyBorder="1" applyAlignment="1">
      <alignment horizontal="center" vertical="center" textRotation="255" wrapText="1"/>
      <protection/>
    </xf>
    <xf numFmtId="164" fontId="14" fillId="8" borderId="8" xfId="22" applyFont="1" applyFill="1" applyBorder="1" applyAlignment="1">
      <alignment horizontal="center" vertical="center" wrapText="1"/>
      <protection/>
    </xf>
    <xf numFmtId="164" fontId="14" fillId="5" borderId="8" xfId="22" applyFont="1" applyFill="1" applyBorder="1" applyAlignment="1">
      <alignment horizontal="center" vertical="center" wrapText="1"/>
      <protection/>
    </xf>
    <xf numFmtId="164" fontId="16" fillId="0" borderId="4" xfId="0" applyFont="1" applyBorder="1" applyAlignment="1">
      <alignment horizontal="center" vertical="center" textRotation="255" wrapText="1"/>
    </xf>
    <xf numFmtId="164" fontId="14" fillId="0" borderId="15" xfId="22" applyFont="1" applyBorder="1" applyAlignment="1">
      <alignment horizontal="center" vertical="center" textRotation="255" wrapText="1"/>
      <protection/>
    </xf>
    <xf numFmtId="164" fontId="14" fillId="8" borderId="16" xfId="22" applyFont="1" applyFill="1" applyBorder="1" applyAlignment="1">
      <alignment horizontal="center" vertical="center" wrapText="1"/>
      <protection/>
    </xf>
    <xf numFmtId="164" fontId="14" fillId="0" borderId="17" xfId="22" applyFont="1" applyBorder="1" applyAlignment="1">
      <alignment horizontal="center" vertical="center" wrapText="1"/>
      <protection/>
    </xf>
    <xf numFmtId="164" fontId="16" fillId="0" borderId="12" xfId="0" applyFont="1" applyBorder="1" applyAlignment="1">
      <alignment horizontal="center" vertical="center" wrapText="1"/>
    </xf>
    <xf numFmtId="164" fontId="14" fillId="0" borderId="16" xfId="22" applyFont="1" applyBorder="1" applyAlignment="1">
      <alignment horizontal="center" vertical="center" textRotation="255" wrapText="1"/>
      <protection/>
    </xf>
    <xf numFmtId="164" fontId="14" fillId="0" borderId="1" xfId="22" applyFont="1" applyBorder="1" applyAlignment="1">
      <alignment horizontal="center" vertical="center" wrapText="1"/>
      <protection/>
    </xf>
    <xf numFmtId="164" fontId="14" fillId="0" borderId="20" xfId="22" applyFont="1" applyBorder="1" applyAlignment="1">
      <alignment horizontal="center" vertical="center" wrapText="1"/>
      <protection/>
    </xf>
    <xf numFmtId="164" fontId="14" fillId="0" borderId="21" xfId="22" applyFont="1" applyBorder="1" applyAlignment="1">
      <alignment horizontal="center" vertical="center" wrapText="1"/>
      <protection/>
    </xf>
    <xf numFmtId="164" fontId="16" fillId="7" borderId="22" xfId="0" applyFont="1" applyFill="1" applyBorder="1" applyAlignment="1">
      <alignment horizontal="center" vertical="center" textRotation="255" shrinkToFit="1"/>
    </xf>
    <xf numFmtId="164" fontId="16" fillId="7" borderId="1" xfId="0" applyFont="1" applyFill="1" applyBorder="1" applyAlignment="1">
      <alignment horizontal="center" vertical="center" textRotation="255" shrinkToFit="1"/>
    </xf>
    <xf numFmtId="164" fontId="14" fillId="0" borderId="1" xfId="22" applyFont="1" applyBorder="1" applyAlignment="1">
      <alignment horizontal="center" vertical="center"/>
      <protection/>
    </xf>
    <xf numFmtId="164" fontId="13" fillId="0" borderId="0" xfId="22" applyFont="1" applyBorder="1" applyAlignment="1">
      <alignment horizontal="center" vertical="center"/>
      <protection/>
    </xf>
    <xf numFmtId="164" fontId="13" fillId="0" borderId="23" xfId="22" applyFont="1" applyBorder="1" applyAlignment="1">
      <alignment horizontal="center" vertical="center" shrinkToFit="1"/>
      <protection/>
    </xf>
    <xf numFmtId="164" fontId="13" fillId="0" borderId="22" xfId="22" applyFont="1" applyBorder="1" applyAlignment="1">
      <alignment horizontal="center" vertical="center" shrinkToFit="1"/>
      <protection/>
    </xf>
    <xf numFmtId="169" fontId="13" fillId="0" borderId="1" xfId="22" applyNumberFormat="1" applyFont="1" applyBorder="1" applyAlignment="1">
      <alignment horizontal="center" vertical="center" shrinkToFit="1"/>
      <protection/>
    </xf>
    <xf numFmtId="164" fontId="13" fillId="0" borderId="1" xfId="22" applyFont="1" applyBorder="1" applyAlignment="1">
      <alignment horizontal="center" vertical="center" shrinkToFit="1"/>
      <protection/>
    </xf>
    <xf numFmtId="164" fontId="13" fillId="0" borderId="1" xfId="22" applyFont="1" applyBorder="1" applyAlignment="1">
      <alignment horizontal="center" vertical="center" wrapText="1"/>
      <protection/>
    </xf>
    <xf numFmtId="164" fontId="13" fillId="0" borderId="2" xfId="22" applyFont="1" applyBorder="1" applyAlignment="1">
      <alignment horizontal="center" vertical="center" wrapText="1"/>
      <protection/>
    </xf>
    <xf numFmtId="164" fontId="13" fillId="0" borderId="24" xfId="22" applyFont="1" applyBorder="1" applyAlignment="1">
      <alignment horizontal="center" vertical="center" shrinkToFit="1"/>
      <protection/>
    </xf>
    <xf numFmtId="164" fontId="13" fillId="0" borderId="2" xfId="22" applyFont="1" applyBorder="1" applyAlignment="1">
      <alignment horizontal="center" vertical="center" shrinkToFit="1"/>
      <protection/>
    </xf>
    <xf numFmtId="164" fontId="13" fillId="0" borderId="25" xfId="22" applyFont="1" applyBorder="1" applyAlignment="1">
      <alignment horizontal="center" vertical="center" shrinkToFit="1"/>
      <protection/>
    </xf>
    <xf numFmtId="170" fontId="13" fillId="0" borderId="23" xfId="22" applyNumberFormat="1" applyFont="1" applyBorder="1" applyAlignment="1">
      <alignment horizontal="right" vertical="center" shrinkToFit="1"/>
      <protection/>
    </xf>
    <xf numFmtId="168" fontId="13" fillId="0" borderId="1" xfId="22" applyNumberFormat="1" applyFont="1" applyBorder="1" applyAlignment="1">
      <alignment horizontal="right" vertical="center" shrinkToFit="1"/>
      <protection/>
    </xf>
    <xf numFmtId="168" fontId="13" fillId="8" borderId="24" xfId="22" applyNumberFormat="1" applyFont="1" applyFill="1" applyBorder="1" applyAlignment="1">
      <alignment horizontal="right" vertical="center" shrinkToFit="1"/>
      <protection/>
    </xf>
    <xf numFmtId="169" fontId="13" fillId="0" borderId="23" xfId="22" applyNumberFormat="1" applyFont="1" applyBorder="1" applyAlignment="1">
      <alignment horizontal="center" vertical="center" shrinkToFit="1"/>
      <protection/>
    </xf>
    <xf numFmtId="171" fontId="13" fillId="0" borderId="1" xfId="22" applyNumberFormat="1" applyFont="1" applyBorder="1" applyAlignment="1">
      <alignment horizontal="right" vertical="center" shrinkToFit="1"/>
      <protection/>
    </xf>
    <xf numFmtId="164" fontId="13" fillId="0" borderId="1" xfId="22" applyFont="1" applyBorder="1" applyAlignment="1">
      <alignment horizontal="center" vertical="center" textRotation="255" shrinkToFit="1"/>
      <protection/>
    </xf>
    <xf numFmtId="166" fontId="13" fillId="0" borderId="1" xfId="22" applyNumberFormat="1" applyFont="1" applyBorder="1" applyAlignment="1">
      <alignment horizontal="center" vertical="center" shrinkToFit="1"/>
      <protection/>
    </xf>
    <xf numFmtId="172" fontId="13" fillId="8" borderId="1" xfId="22" applyNumberFormat="1" applyFont="1" applyFill="1" applyBorder="1" applyAlignment="1">
      <alignment horizontal="right" vertical="center" shrinkToFit="1"/>
      <protection/>
    </xf>
    <xf numFmtId="172" fontId="13" fillId="5" borderId="1" xfId="22" applyNumberFormat="1" applyFont="1" applyFill="1" applyBorder="1" applyAlignment="1">
      <alignment horizontal="right" vertical="center" shrinkToFit="1"/>
      <protection/>
    </xf>
    <xf numFmtId="173" fontId="13" fillId="0" borderId="1" xfId="22" applyNumberFormat="1" applyFont="1" applyBorder="1" applyAlignment="1">
      <alignment horizontal="center" vertical="center" wrapText="1"/>
      <protection/>
    </xf>
    <xf numFmtId="173" fontId="13" fillId="0" borderId="24" xfId="22" applyNumberFormat="1" applyFont="1" applyBorder="1" applyAlignment="1">
      <alignment horizontal="center" vertical="center" wrapText="1"/>
      <protection/>
    </xf>
    <xf numFmtId="174" fontId="13" fillId="0" borderId="23" xfId="22" applyNumberFormat="1" applyFont="1" applyBorder="1" applyAlignment="1">
      <alignment horizontal="center" vertical="center" shrinkToFit="1"/>
      <protection/>
    </xf>
    <xf numFmtId="174" fontId="13" fillId="0" borderId="1" xfId="22" applyNumberFormat="1" applyFont="1" applyBorder="1" applyAlignment="1">
      <alignment horizontal="center" vertical="center" shrinkToFit="1"/>
      <protection/>
    </xf>
    <xf numFmtId="168" fontId="13" fillId="0" borderId="24" xfId="22" applyNumberFormat="1" applyFont="1" applyBorder="1" applyAlignment="1">
      <alignment horizontal="center" vertical="center" shrinkToFit="1"/>
      <protection/>
    </xf>
    <xf numFmtId="174" fontId="13" fillId="8" borderId="23" xfId="22" applyNumberFormat="1" applyFont="1" applyFill="1" applyBorder="1" applyAlignment="1">
      <alignment horizontal="center" vertical="center" shrinkToFit="1"/>
      <protection/>
    </xf>
    <xf numFmtId="174" fontId="13" fillId="8" borderId="1" xfId="22" applyNumberFormat="1" applyFont="1" applyFill="1" applyBorder="1" applyAlignment="1">
      <alignment horizontal="center" vertical="center" shrinkToFit="1"/>
      <protection/>
    </xf>
    <xf numFmtId="171" fontId="13" fillId="8" borderId="1" xfId="22" applyNumberFormat="1" applyFont="1" applyFill="1" applyBorder="1" applyAlignment="1">
      <alignment horizontal="right" vertical="center" shrinkToFit="1"/>
      <protection/>
    </xf>
    <xf numFmtId="168" fontId="13" fillId="0" borderId="24" xfId="22" applyNumberFormat="1" applyFont="1" applyBorder="1" applyAlignment="1">
      <alignment vertical="center" shrinkToFit="1"/>
      <protection/>
    </xf>
    <xf numFmtId="168" fontId="13" fillId="0" borderId="23" xfId="22" applyNumberFormat="1" applyFont="1" applyBorder="1" applyAlignment="1">
      <alignment horizontal="center" vertical="center" shrinkToFit="1"/>
      <protection/>
    </xf>
    <xf numFmtId="171" fontId="13" fillId="0" borderId="24" xfId="22" applyNumberFormat="1" applyFont="1" applyBorder="1" applyAlignment="1">
      <alignment horizontal="right" vertical="center" shrinkToFit="1"/>
      <protection/>
    </xf>
    <xf numFmtId="168" fontId="13" fillId="0" borderId="26" xfId="22" applyNumberFormat="1" applyFont="1" applyBorder="1" applyAlignment="1">
      <alignment horizontal="center" vertical="center" shrinkToFit="1"/>
      <protection/>
    </xf>
    <xf numFmtId="168" fontId="13" fillId="0" borderId="24" xfId="22" applyNumberFormat="1" applyFont="1" applyBorder="1" applyAlignment="1">
      <alignment horizontal="right" vertical="center" shrinkToFit="1"/>
      <protection/>
    </xf>
    <xf numFmtId="168" fontId="13" fillId="0" borderId="27" xfId="22" applyNumberFormat="1" applyFont="1" applyBorder="1" applyAlignment="1">
      <alignment horizontal="left" vertical="center" shrinkToFit="1"/>
      <protection/>
    </xf>
    <xf numFmtId="164" fontId="15" fillId="7" borderId="22" xfId="0" applyFont="1" applyFill="1" applyBorder="1" applyAlignment="1">
      <alignment horizontal="center" vertical="center" wrapText="1"/>
    </xf>
    <xf numFmtId="164" fontId="15" fillId="7" borderId="1" xfId="0" applyFont="1" applyFill="1" applyBorder="1" applyAlignment="1">
      <alignment horizontal="center" vertical="center" wrapText="1"/>
    </xf>
    <xf numFmtId="164" fontId="15" fillId="7" borderId="1" xfId="0" applyFont="1" applyFill="1" applyBorder="1" applyAlignment="1">
      <alignment horizontal="center" vertical="center" shrinkToFit="1"/>
    </xf>
    <xf numFmtId="164" fontId="15" fillId="7" borderId="1" xfId="0" applyNumberFormat="1" applyFont="1" applyFill="1" applyBorder="1" applyAlignment="1">
      <alignment horizontal="center" vertical="center" wrapText="1"/>
    </xf>
    <xf numFmtId="175" fontId="15" fillId="7" borderId="1" xfId="0" applyNumberFormat="1" applyFont="1" applyFill="1" applyBorder="1" applyAlignment="1">
      <alignment horizontal="center" vertical="center" wrapText="1"/>
    </xf>
    <xf numFmtId="164" fontId="17" fillId="0" borderId="1" xfId="0" applyFont="1" applyBorder="1" applyAlignment="1">
      <alignment vertical="center"/>
    </xf>
    <xf numFmtId="164" fontId="13" fillId="0" borderId="1" xfId="22" applyFont="1" applyBorder="1" applyAlignment="1">
      <alignment horizontal="center" vertical="center"/>
      <protection/>
    </xf>
    <xf numFmtId="164" fontId="13" fillId="0" borderId="23" xfId="22" applyFont="1" applyBorder="1" applyAlignment="1">
      <alignment horizontal="center" vertical="center" wrapText="1"/>
      <protection/>
    </xf>
    <xf numFmtId="164" fontId="13" fillId="0" borderId="16" xfId="22" applyFont="1" applyBorder="1" applyAlignment="1">
      <alignment horizontal="center" vertical="center" shrinkToFit="1"/>
      <protection/>
    </xf>
    <xf numFmtId="164" fontId="13" fillId="0" borderId="7" xfId="22" applyFont="1" applyBorder="1" applyAlignment="1">
      <alignment horizontal="center" vertical="center" shrinkToFit="1"/>
      <protection/>
    </xf>
    <xf numFmtId="169" fontId="13" fillId="0" borderId="8" xfId="22" applyNumberFormat="1" applyFont="1" applyBorder="1" applyAlignment="1">
      <alignment horizontal="center" vertical="center" shrinkToFit="1"/>
      <protection/>
    </xf>
    <xf numFmtId="164" fontId="13" fillId="0" borderId="18" xfId="22" applyFont="1" applyBorder="1" applyAlignment="1">
      <alignment horizontal="center" vertical="center" wrapText="1"/>
      <protection/>
    </xf>
    <xf numFmtId="164" fontId="13" fillId="0" borderId="17" xfId="22" applyFont="1" applyBorder="1" applyAlignment="1">
      <alignment horizontal="center" vertical="center" shrinkToFit="1"/>
      <protection/>
    </xf>
    <xf numFmtId="164" fontId="13" fillId="0" borderId="8" xfId="22" applyFont="1" applyBorder="1" applyAlignment="1">
      <alignment horizontal="center" vertical="center" wrapText="1"/>
      <protection/>
    </xf>
    <xf numFmtId="164" fontId="13" fillId="0" borderId="8" xfId="22" applyFont="1" applyBorder="1" applyAlignment="1">
      <alignment horizontal="center" vertical="center" shrinkToFit="1"/>
      <protection/>
    </xf>
    <xf numFmtId="164" fontId="13" fillId="0" borderId="18" xfId="22" applyFont="1" applyBorder="1" applyAlignment="1">
      <alignment horizontal="center" vertical="center" shrinkToFit="1"/>
      <protection/>
    </xf>
    <xf numFmtId="164" fontId="13" fillId="0" borderId="19" xfId="22" applyFont="1" applyBorder="1" applyAlignment="1">
      <alignment horizontal="center" vertical="center" shrinkToFit="1"/>
      <protection/>
    </xf>
    <xf numFmtId="170" fontId="13" fillId="0" borderId="16" xfId="22" applyNumberFormat="1" applyFont="1" applyBorder="1" applyAlignment="1">
      <alignment horizontal="right" vertical="center" shrinkToFit="1"/>
      <protection/>
    </xf>
    <xf numFmtId="168" fontId="13" fillId="0" borderId="8" xfId="22" applyNumberFormat="1" applyFont="1" applyBorder="1" applyAlignment="1">
      <alignment horizontal="right" vertical="center" shrinkToFit="1"/>
      <protection/>
    </xf>
    <xf numFmtId="168" fontId="13" fillId="8" borderId="17" xfId="22" applyNumberFormat="1" applyFont="1" applyFill="1" applyBorder="1" applyAlignment="1">
      <alignment horizontal="right" vertical="center" shrinkToFit="1"/>
      <protection/>
    </xf>
    <xf numFmtId="169" fontId="13" fillId="0" borderId="16" xfId="22" applyNumberFormat="1" applyFont="1" applyBorder="1" applyAlignment="1">
      <alignment horizontal="center" vertical="center" shrinkToFit="1"/>
      <protection/>
    </xf>
    <xf numFmtId="171" fontId="13" fillId="0" borderId="8" xfId="22" applyNumberFormat="1" applyFont="1" applyBorder="1" applyAlignment="1">
      <alignment horizontal="right" vertical="center" shrinkToFit="1"/>
      <protection/>
    </xf>
    <xf numFmtId="164" fontId="13" fillId="0" borderId="8" xfId="22" applyFont="1" applyBorder="1" applyAlignment="1">
      <alignment horizontal="center" vertical="center" textRotation="255" shrinkToFit="1"/>
      <protection/>
    </xf>
    <xf numFmtId="166" fontId="13" fillId="0" borderId="8" xfId="22" applyNumberFormat="1" applyFont="1" applyBorder="1" applyAlignment="1">
      <alignment horizontal="center" vertical="center" shrinkToFit="1"/>
      <protection/>
    </xf>
    <xf numFmtId="172" fontId="13" fillId="5" borderId="8" xfId="22" applyNumberFormat="1" applyFont="1" applyFill="1" applyBorder="1" applyAlignment="1">
      <alignment horizontal="right" vertical="center" shrinkToFit="1"/>
      <protection/>
    </xf>
    <xf numFmtId="174" fontId="13" fillId="0" borderId="16" xfId="22" applyNumberFormat="1" applyFont="1" applyBorder="1" applyAlignment="1">
      <alignment horizontal="center" vertical="center" shrinkToFit="1"/>
      <protection/>
    </xf>
    <xf numFmtId="174" fontId="13" fillId="0" borderId="8" xfId="22" applyNumberFormat="1" applyFont="1" applyBorder="1" applyAlignment="1">
      <alignment horizontal="center" vertical="center" shrinkToFit="1"/>
      <protection/>
    </xf>
    <xf numFmtId="168" fontId="13" fillId="0" borderId="17" xfId="22" applyNumberFormat="1" applyFont="1" applyBorder="1" applyAlignment="1">
      <alignment horizontal="center" vertical="center" shrinkToFit="1"/>
      <protection/>
    </xf>
    <xf numFmtId="174" fontId="13" fillId="8" borderId="16" xfId="22" applyNumberFormat="1" applyFont="1" applyFill="1" applyBorder="1" applyAlignment="1">
      <alignment horizontal="center" vertical="center" shrinkToFit="1"/>
      <protection/>
    </xf>
    <xf numFmtId="174" fontId="13" fillId="8" borderId="8" xfId="22" applyNumberFormat="1" applyFont="1" applyFill="1" applyBorder="1" applyAlignment="1">
      <alignment horizontal="center" vertical="center" shrinkToFit="1"/>
      <protection/>
    </xf>
    <xf numFmtId="171" fontId="13" fillId="8" borderId="8" xfId="22" applyNumberFormat="1" applyFont="1" applyFill="1" applyBorder="1" applyAlignment="1">
      <alignment horizontal="right" vertical="center" shrinkToFit="1"/>
      <protection/>
    </xf>
    <xf numFmtId="168" fontId="13" fillId="0" borderId="17" xfId="22" applyNumberFormat="1" applyFont="1" applyBorder="1" applyAlignment="1">
      <alignment vertical="center" shrinkToFit="1"/>
      <protection/>
    </xf>
    <xf numFmtId="171" fontId="13" fillId="0" borderId="17" xfId="22" applyNumberFormat="1" applyFont="1" applyBorder="1" applyAlignment="1">
      <alignment horizontal="right" vertical="center" shrinkToFit="1"/>
      <protection/>
    </xf>
    <xf numFmtId="168" fontId="13" fillId="0" borderId="16" xfId="22" applyNumberFormat="1" applyFont="1" applyBorder="1" applyAlignment="1">
      <alignment horizontal="center" vertical="center" shrinkToFit="1"/>
      <protection/>
    </xf>
    <xf numFmtId="168" fontId="13" fillId="0" borderId="28" xfId="22" applyNumberFormat="1" applyFont="1" applyBorder="1" applyAlignment="1">
      <alignment horizontal="center" vertical="center" shrinkToFit="1"/>
      <protection/>
    </xf>
    <xf numFmtId="168" fontId="13" fillId="0" borderId="17" xfId="22" applyNumberFormat="1" applyFont="1" applyBorder="1" applyAlignment="1">
      <alignment horizontal="right" vertical="center" shrinkToFit="1"/>
      <protection/>
    </xf>
    <xf numFmtId="164" fontId="13" fillId="0" borderId="29" xfId="22" applyFont="1" applyBorder="1" applyAlignment="1">
      <alignment vertical="center" shrinkToFit="1"/>
      <protection/>
    </xf>
    <xf numFmtId="164" fontId="13" fillId="0" borderId="30" xfId="22" applyFont="1" applyBorder="1" applyAlignment="1">
      <alignment vertical="center" shrinkToFit="1"/>
      <protection/>
    </xf>
    <xf numFmtId="164" fontId="13" fillId="0" borderId="31" xfId="22" applyFont="1" applyBorder="1" applyAlignment="1">
      <alignment vertical="center" shrinkToFit="1"/>
      <protection/>
    </xf>
    <xf numFmtId="164" fontId="13" fillId="0" borderId="32" xfId="22" applyFont="1" applyBorder="1" applyAlignment="1">
      <alignment vertical="center" shrinkToFit="1"/>
      <protection/>
    </xf>
    <xf numFmtId="164" fontId="13" fillId="0" borderId="33" xfId="22" applyFont="1" applyBorder="1" applyAlignment="1">
      <alignment vertical="center" shrinkToFit="1"/>
      <protection/>
    </xf>
    <xf numFmtId="164" fontId="13" fillId="0" borderId="34" xfId="22" applyFont="1" applyBorder="1" applyAlignment="1">
      <alignment vertical="center" shrinkToFit="1"/>
      <protection/>
    </xf>
    <xf numFmtId="164" fontId="13" fillId="0" borderId="33" xfId="22" applyFont="1" applyBorder="1" applyAlignment="1">
      <alignment horizontal="center" vertical="center" shrinkToFit="1"/>
      <protection/>
    </xf>
    <xf numFmtId="170" fontId="13" fillId="0" borderId="29" xfId="22" applyNumberFormat="1" applyFont="1" applyBorder="1" applyAlignment="1">
      <alignment vertical="center" shrinkToFit="1"/>
      <protection/>
    </xf>
    <xf numFmtId="168" fontId="13" fillId="0" borderId="31" xfId="22" applyNumberFormat="1" applyFont="1" applyBorder="1" applyAlignment="1">
      <alignment vertical="center" shrinkToFit="1"/>
      <protection/>
    </xf>
    <xf numFmtId="168" fontId="13" fillId="0" borderId="33" xfId="22" applyNumberFormat="1" applyFont="1" applyBorder="1" applyAlignment="1">
      <alignment vertical="center" shrinkToFit="1"/>
      <protection/>
    </xf>
    <xf numFmtId="164" fontId="13" fillId="0" borderId="30" xfId="22" applyFont="1" applyBorder="1" applyAlignment="1">
      <alignment horizontal="center" vertical="center" shrinkToFit="1"/>
      <protection/>
    </xf>
    <xf numFmtId="164" fontId="13" fillId="0" borderId="31" xfId="22" applyFont="1" applyBorder="1" applyAlignment="1">
      <alignment horizontal="center" vertical="center" shrinkToFit="1"/>
      <protection/>
    </xf>
    <xf numFmtId="171" fontId="13" fillId="0" borderId="31" xfId="22" applyNumberFormat="1" applyFont="1" applyBorder="1" applyAlignment="1">
      <alignment vertical="center" shrinkToFit="1"/>
      <protection/>
    </xf>
    <xf numFmtId="166" fontId="13" fillId="0" borderId="31" xfId="22" applyNumberFormat="1" applyFont="1" applyBorder="1" applyAlignment="1">
      <alignment vertical="center" shrinkToFit="1"/>
      <protection/>
    </xf>
    <xf numFmtId="172" fontId="13" fillId="0" borderId="31" xfId="22" applyNumberFormat="1" applyFont="1" applyBorder="1" applyAlignment="1">
      <alignment vertical="center" shrinkToFit="1"/>
      <protection/>
    </xf>
    <xf numFmtId="173" fontId="13" fillId="0" borderId="31" xfId="22" applyNumberFormat="1" applyFont="1" applyBorder="1" applyAlignment="1">
      <alignment vertical="center" shrinkToFit="1"/>
      <protection/>
    </xf>
    <xf numFmtId="164" fontId="13" fillId="0" borderId="32" xfId="22" applyFont="1" applyBorder="1" applyAlignment="1">
      <alignment horizontal="center" vertical="center" shrinkToFit="1"/>
      <protection/>
    </xf>
    <xf numFmtId="172" fontId="13" fillId="0" borderId="29" xfId="22" applyNumberFormat="1" applyFont="1" applyBorder="1" applyAlignment="1">
      <alignment vertical="center" shrinkToFit="1"/>
      <protection/>
    </xf>
    <xf numFmtId="168" fontId="13" fillId="0" borderId="30" xfId="22" applyNumberFormat="1" applyFont="1" applyBorder="1" applyAlignment="1">
      <alignment vertical="center" shrinkToFit="1"/>
      <protection/>
    </xf>
    <xf numFmtId="171" fontId="13" fillId="0" borderId="32" xfId="22" applyNumberFormat="1" applyFont="1" applyBorder="1" applyAlignment="1">
      <alignment vertical="center" shrinkToFit="1"/>
      <protection/>
    </xf>
    <xf numFmtId="168" fontId="13" fillId="0" borderId="29" xfId="22" applyNumberFormat="1" applyFont="1" applyBorder="1" applyAlignment="1">
      <alignment vertical="center" shrinkToFit="1"/>
      <protection/>
    </xf>
    <xf numFmtId="168" fontId="13" fillId="0" borderId="32" xfId="22" applyNumberFormat="1" applyFont="1" applyBorder="1" applyAlignment="1">
      <alignment vertical="center" shrinkToFit="1"/>
      <protection/>
    </xf>
    <xf numFmtId="168" fontId="13" fillId="0" borderId="35" xfId="22" applyNumberFormat="1" applyFont="1" applyBorder="1" applyAlignment="1">
      <alignment vertical="center" shrinkToFit="1"/>
      <protection/>
    </xf>
    <xf numFmtId="168" fontId="13" fillId="0" borderId="36" xfId="22" applyNumberFormat="1" applyFont="1" applyBorder="1" applyAlignment="1">
      <alignment horizontal="left" vertical="center" shrinkToFit="1"/>
      <protection/>
    </xf>
    <xf numFmtId="168" fontId="13" fillId="0" borderId="0" xfId="22" applyNumberFormat="1" applyFont="1" applyAlignment="1">
      <alignment vertical="center" shrinkToFit="1"/>
      <protection/>
    </xf>
    <xf numFmtId="164" fontId="18" fillId="0" borderId="0" xfId="21" applyFont="1" applyBorder="1" applyAlignment="1">
      <alignment/>
      <protection/>
    </xf>
    <xf numFmtId="164" fontId="18" fillId="0" borderId="14" xfId="21" applyFont="1" applyBorder="1" applyAlignment="1">
      <alignment/>
      <protection/>
    </xf>
    <xf numFmtId="164" fontId="18" fillId="0" borderId="0" xfId="21" applyFont="1" applyBorder="1" applyAlignment="1">
      <alignment vertical="center" wrapText="1"/>
      <protection/>
    </xf>
    <xf numFmtId="164" fontId="18" fillId="0" borderId="14" xfId="21" applyFont="1" applyBorder="1" applyAlignment="1">
      <alignment vertical="center" wrapText="1"/>
      <protection/>
    </xf>
    <xf numFmtId="164" fontId="18" fillId="0" borderId="0" xfId="20" applyNumberFormat="1" applyFont="1" applyFill="1" applyBorder="1" applyAlignment="1" applyProtection="1">
      <alignment shrinkToFit="1"/>
      <protection/>
    </xf>
    <xf numFmtId="164" fontId="18" fillId="0" borderId="0" xfId="20" applyNumberFormat="1" applyFont="1" applyFill="1" applyBorder="1" applyAlignment="1" applyProtection="1">
      <alignment/>
      <protection/>
    </xf>
    <xf numFmtId="164" fontId="18" fillId="0" borderId="0" xfId="21" applyFont="1" applyBorder="1" applyAlignment="1">
      <alignment shrinkToFit="1"/>
      <protection/>
    </xf>
    <xf numFmtId="164" fontId="18" fillId="0" borderId="14" xfId="21" applyFont="1" applyBorder="1" applyAlignment="1">
      <alignment shrinkToFit="1"/>
      <protection/>
    </xf>
    <xf numFmtId="164" fontId="19" fillId="0" borderId="0" xfId="21" applyFont="1" applyBorder="1" applyAlignment="1">
      <alignment vertical="center"/>
      <protection/>
    </xf>
    <xf numFmtId="164" fontId="18" fillId="0" borderId="14" xfId="21" applyFont="1" applyFill="1" applyBorder="1" applyAlignment="1">
      <alignment/>
      <protection/>
    </xf>
    <xf numFmtId="164" fontId="18" fillId="0" borderId="14" xfId="21" applyNumberFormat="1" applyFont="1" applyBorder="1" applyAlignment="1">
      <alignment/>
      <protection/>
    </xf>
    <xf numFmtId="164" fontId="18" fillId="0" borderId="0" xfId="21" applyNumberFormat="1" applyFont="1" applyBorder="1" applyAlignment="1">
      <alignment/>
      <protection/>
    </xf>
    <xf numFmtId="164" fontId="18" fillId="0" borderId="14" xfId="21" applyNumberFormat="1" applyFont="1" applyFill="1" applyBorder="1" applyAlignment="1">
      <alignment/>
      <protection/>
    </xf>
    <xf numFmtId="164" fontId="18" fillId="0" borderId="0" xfId="21" applyNumberFormat="1" applyFont="1" applyBorder="1" applyAlignment="1">
      <alignment vertical="center"/>
      <protection/>
    </xf>
    <xf numFmtId="164" fontId="18" fillId="0" borderId="0" xfId="21" applyFont="1" applyBorder="1" applyAlignment="1">
      <alignment vertical="center"/>
      <protection/>
    </xf>
    <xf numFmtId="164" fontId="18" fillId="4" borderId="0" xfId="21" applyFont="1" applyFill="1" applyBorder="1" applyAlignment="1">
      <alignment/>
      <protection/>
    </xf>
    <xf numFmtId="164" fontId="18" fillId="4" borderId="14" xfId="21" applyFont="1" applyFill="1" applyBorder="1" applyAlignment="1">
      <alignment/>
      <protection/>
    </xf>
    <xf numFmtId="164" fontId="18" fillId="4" borderId="0" xfId="21" applyFont="1" applyFill="1" applyBorder="1" applyAlignment="1">
      <alignment vertical="center"/>
      <protection/>
    </xf>
    <xf numFmtId="164" fontId="9" fillId="0" borderId="0" xfId="0" applyFont="1" applyAlignment="1">
      <alignment vertical="center"/>
    </xf>
    <xf numFmtId="164" fontId="0" fillId="0" borderId="1" xfId="0" applyFont="1" applyBorder="1" applyAlignment="1">
      <alignment horizontal="center" vertical="center"/>
    </xf>
    <xf numFmtId="164" fontId="0" fillId="0" borderId="1" xfId="0" applyFont="1" applyBorder="1" applyAlignment="1">
      <alignment horizontal="center" vertical="center" wrapText="1"/>
    </xf>
    <xf numFmtId="164" fontId="0" fillId="0" borderId="1" xfId="0" applyFont="1" applyBorder="1" applyAlignment="1">
      <alignment vertical="center" wrapText="1"/>
    </xf>
  </cellXfs>
  <cellStyles count="9">
    <cellStyle name="Normal" xfId="0"/>
    <cellStyle name="Comma" xfId="15"/>
    <cellStyle name="Comma [0]" xfId="16"/>
    <cellStyle name="Currency" xfId="17"/>
    <cellStyle name="Currency [0]" xfId="18"/>
    <cellStyle name="Percent" xfId="19"/>
    <cellStyle name="桁区切り 2" xfId="20"/>
    <cellStyle name="標準 2" xfId="21"/>
    <cellStyle name="標準_森林経営計画様式（資料１－３）"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pageSetUpPr fitToPage="1"/>
  </sheetPr>
  <dimension ref="A1:L59"/>
  <sheetViews>
    <sheetView view="pageBreakPreview" zoomScaleSheetLayoutView="100" workbookViewId="0" topLeftCell="A1">
      <selection activeCell="C7" sqref="C7"/>
    </sheetView>
  </sheetViews>
  <sheetFormatPr defaultColWidth="9.00390625" defaultRowHeight="13.5"/>
  <cols>
    <col min="1" max="1" width="5.25390625" style="1" customWidth="1"/>
    <col min="2" max="10" width="9.00390625" style="1" customWidth="1"/>
    <col min="11" max="11" width="6.00390625" style="1" customWidth="1"/>
    <col min="12" max="16384" width="9.00390625" style="1" customWidth="1"/>
  </cols>
  <sheetData>
    <row r="1" spans="1:11" ht="24.75" customHeight="1">
      <c r="A1" s="2" t="s">
        <v>0</v>
      </c>
      <c r="B1" s="2"/>
      <c r="C1" s="2"/>
      <c r="D1" s="2"/>
      <c r="E1" s="2"/>
      <c r="F1" s="2"/>
      <c r="G1" s="2"/>
      <c r="H1" s="2"/>
      <c r="I1" s="2"/>
      <c r="J1" s="2"/>
      <c r="K1" s="2"/>
    </row>
    <row r="2" spans="1:9" s="5" customFormat="1" ht="24" customHeight="1">
      <c r="A2" s="3" t="s">
        <v>1</v>
      </c>
      <c r="B2" s="4"/>
      <c r="C2" s="4"/>
      <c r="D2" s="4"/>
      <c r="E2" s="4"/>
      <c r="F2" s="4"/>
      <c r="G2" s="4"/>
      <c r="H2" s="4"/>
      <c r="I2" s="4"/>
    </row>
    <row r="3" spans="1:9" s="9" customFormat="1" ht="30" customHeight="1">
      <c r="A3" s="6" t="s">
        <v>2</v>
      </c>
      <c r="B3" s="7" t="s">
        <v>3</v>
      </c>
      <c r="C3" s="8"/>
      <c r="D3" s="8"/>
      <c r="E3" s="8"/>
      <c r="F3" s="8"/>
      <c r="G3" s="8"/>
      <c r="H3" s="8"/>
      <c r="I3" s="8"/>
    </row>
    <row r="4" spans="1:11" s="9" customFormat="1" ht="43.5" customHeight="1">
      <c r="A4" s="10" t="s">
        <v>4</v>
      </c>
      <c r="B4" s="11" t="s">
        <v>5</v>
      </c>
      <c r="C4" s="11"/>
      <c r="D4" s="11"/>
      <c r="E4" s="11"/>
      <c r="F4" s="11"/>
      <c r="G4" s="11"/>
      <c r="H4" s="11"/>
      <c r="I4" s="11"/>
      <c r="J4" s="11"/>
      <c r="K4" s="11"/>
    </row>
    <row r="5" spans="1:11" s="9" customFormat="1" ht="42" customHeight="1">
      <c r="A5" s="6" t="s">
        <v>6</v>
      </c>
      <c r="B5" s="11" t="s">
        <v>7</v>
      </c>
      <c r="C5" s="11"/>
      <c r="D5" s="11"/>
      <c r="E5" s="11"/>
      <c r="F5" s="11"/>
      <c r="G5" s="11"/>
      <c r="H5" s="11"/>
      <c r="I5" s="11"/>
      <c r="J5" s="11"/>
      <c r="K5" s="11"/>
    </row>
    <row r="6" spans="1:11" s="9" customFormat="1" ht="69" customHeight="1">
      <c r="A6" s="10" t="s">
        <v>8</v>
      </c>
      <c r="B6" s="11" t="s">
        <v>9</v>
      </c>
      <c r="C6" s="11"/>
      <c r="D6" s="11"/>
      <c r="E6" s="11"/>
      <c r="F6" s="11"/>
      <c r="G6" s="11"/>
      <c r="H6" s="11"/>
      <c r="I6" s="11"/>
      <c r="J6" s="11"/>
      <c r="K6" s="11"/>
    </row>
    <row r="7" spans="1:2" s="9" customFormat="1" ht="29.25" customHeight="1">
      <c r="A7" s="6" t="s">
        <v>10</v>
      </c>
      <c r="B7" s="7" t="s">
        <v>11</v>
      </c>
    </row>
    <row r="8" spans="1:11" s="9" customFormat="1" ht="48" customHeight="1">
      <c r="A8" s="10" t="s">
        <v>12</v>
      </c>
      <c r="B8" s="11" t="s">
        <v>13</v>
      </c>
      <c r="C8" s="11"/>
      <c r="D8" s="11"/>
      <c r="E8" s="11"/>
      <c r="F8" s="11"/>
      <c r="G8" s="11"/>
      <c r="H8" s="11"/>
      <c r="I8" s="11"/>
      <c r="J8" s="11"/>
      <c r="K8" s="11"/>
    </row>
    <row r="9" spans="1:11" s="13" customFormat="1" ht="48.75" customHeight="1">
      <c r="A9" s="6" t="s">
        <v>14</v>
      </c>
      <c r="B9" s="12" t="s">
        <v>15</v>
      </c>
      <c r="C9" s="12"/>
      <c r="D9" s="12"/>
      <c r="E9" s="12"/>
      <c r="F9" s="12"/>
      <c r="G9" s="12"/>
      <c r="H9" s="12"/>
      <c r="I9" s="12"/>
      <c r="J9" s="12"/>
      <c r="K9" s="12"/>
    </row>
    <row r="10" spans="1:11" s="13" customFormat="1" ht="39" customHeight="1">
      <c r="A10" s="6" t="s">
        <v>16</v>
      </c>
      <c r="B10" s="12" t="s">
        <v>17</v>
      </c>
      <c r="C10" s="12"/>
      <c r="D10" s="12"/>
      <c r="E10" s="12"/>
      <c r="F10" s="12"/>
      <c r="G10" s="12"/>
      <c r="H10" s="12"/>
      <c r="I10" s="12"/>
      <c r="J10" s="12"/>
      <c r="K10" s="12"/>
    </row>
    <row r="11" spans="1:11" s="9" customFormat="1" ht="22.5" customHeight="1">
      <c r="A11" s="10"/>
      <c r="B11" s="14"/>
      <c r="C11" s="15"/>
      <c r="D11" s="15"/>
      <c r="E11" s="15"/>
      <c r="F11" s="15"/>
      <c r="G11" s="15"/>
      <c r="H11" s="15"/>
      <c r="I11" s="15"/>
      <c r="J11" s="15"/>
      <c r="K11" s="15"/>
    </row>
    <row r="12" spans="1:9" s="5" customFormat="1" ht="29.25" customHeight="1">
      <c r="A12" s="3" t="s">
        <v>18</v>
      </c>
      <c r="B12" s="4"/>
      <c r="C12" s="4"/>
      <c r="D12" s="4"/>
      <c r="E12" s="4"/>
      <c r="F12" s="4"/>
      <c r="G12" s="4"/>
      <c r="H12" s="4"/>
      <c r="I12" s="4"/>
    </row>
    <row r="13" spans="1:9" s="5" customFormat="1" ht="29.25" customHeight="1">
      <c r="A13" s="16" t="s">
        <v>19</v>
      </c>
      <c r="B13" s="4"/>
      <c r="C13" s="4"/>
      <c r="D13" s="4"/>
      <c r="E13" s="4"/>
      <c r="F13" s="4"/>
      <c r="G13" s="4"/>
      <c r="H13" s="4"/>
      <c r="I13" s="4"/>
    </row>
    <row r="14" spans="1:11" s="9" customFormat="1" ht="45" customHeight="1">
      <c r="A14" s="6" t="s">
        <v>2</v>
      </c>
      <c r="B14" s="11" t="s">
        <v>20</v>
      </c>
      <c r="C14" s="11"/>
      <c r="D14" s="11"/>
      <c r="E14" s="11"/>
      <c r="F14" s="11"/>
      <c r="G14" s="11"/>
      <c r="H14" s="11"/>
      <c r="I14" s="11"/>
      <c r="J14" s="11"/>
      <c r="K14" s="11"/>
    </row>
    <row r="15" spans="1:9" s="9" customFormat="1" ht="30" customHeight="1">
      <c r="A15" s="10" t="s">
        <v>4</v>
      </c>
      <c r="B15" s="7" t="s">
        <v>21</v>
      </c>
      <c r="C15" s="8"/>
      <c r="D15" s="8"/>
      <c r="E15" s="8"/>
      <c r="F15" s="8"/>
      <c r="G15" s="8"/>
      <c r="H15" s="8"/>
      <c r="I15" s="8"/>
    </row>
    <row r="16" spans="1:11" s="9" customFormat="1" ht="45" customHeight="1">
      <c r="A16" s="6" t="s">
        <v>6</v>
      </c>
      <c r="B16" s="11" t="s">
        <v>22</v>
      </c>
      <c r="C16" s="11"/>
      <c r="D16" s="11"/>
      <c r="E16" s="11"/>
      <c r="F16" s="11"/>
      <c r="G16" s="11"/>
      <c r="H16" s="11"/>
      <c r="I16" s="11"/>
      <c r="J16" s="11"/>
      <c r="K16" s="11"/>
    </row>
    <row r="17" spans="1:11" s="9" customFormat="1" ht="45" customHeight="1">
      <c r="A17" s="10" t="s">
        <v>8</v>
      </c>
      <c r="B17" s="11" t="s">
        <v>23</v>
      </c>
      <c r="C17" s="11"/>
      <c r="D17" s="11"/>
      <c r="E17" s="11"/>
      <c r="F17" s="11"/>
      <c r="G17" s="11"/>
      <c r="H17" s="11"/>
      <c r="I17" s="11"/>
      <c r="J17" s="11"/>
      <c r="K17" s="11"/>
    </row>
    <row r="18" spans="1:12" s="18" customFormat="1" ht="45" customHeight="1">
      <c r="A18" s="6" t="s">
        <v>10</v>
      </c>
      <c r="B18" s="11" t="s">
        <v>24</v>
      </c>
      <c r="C18" s="11"/>
      <c r="D18" s="11"/>
      <c r="E18" s="11"/>
      <c r="F18" s="11"/>
      <c r="G18" s="11"/>
      <c r="H18" s="11"/>
      <c r="I18" s="11"/>
      <c r="J18" s="11"/>
      <c r="K18" s="11"/>
      <c r="L18" s="17"/>
    </row>
    <row r="19" spans="1:12" s="18" customFormat="1" ht="33" customHeight="1">
      <c r="A19" s="6" t="s">
        <v>12</v>
      </c>
      <c r="B19" s="11" t="s">
        <v>25</v>
      </c>
      <c r="C19" s="11"/>
      <c r="D19" s="11"/>
      <c r="E19" s="11"/>
      <c r="F19" s="11"/>
      <c r="G19" s="11"/>
      <c r="H19" s="11"/>
      <c r="I19" s="11"/>
      <c r="J19" s="11"/>
      <c r="K19" s="11"/>
      <c r="L19" s="17"/>
    </row>
    <row r="20" spans="1:9" s="5" customFormat="1" ht="25.5" customHeight="1">
      <c r="A20" s="19"/>
      <c r="B20" s="3"/>
      <c r="C20" s="4"/>
      <c r="D20" s="4"/>
      <c r="E20" s="4"/>
      <c r="F20" s="4"/>
      <c r="G20" s="4"/>
      <c r="H20" s="4"/>
      <c r="I20" s="4"/>
    </row>
    <row r="21" s="5" customFormat="1" ht="24" customHeight="1">
      <c r="A21" s="16" t="s">
        <v>26</v>
      </c>
    </row>
    <row r="22" spans="1:12" s="18" customFormat="1" ht="45.75" customHeight="1">
      <c r="A22" s="6" t="s">
        <v>2</v>
      </c>
      <c r="B22" s="11" t="s">
        <v>27</v>
      </c>
      <c r="C22" s="11"/>
      <c r="D22" s="11"/>
      <c r="E22" s="11"/>
      <c r="F22" s="11"/>
      <c r="G22" s="11"/>
      <c r="H22" s="11"/>
      <c r="I22" s="11"/>
      <c r="J22" s="11"/>
      <c r="K22" s="11"/>
      <c r="L22" s="17"/>
    </row>
    <row r="23" spans="1:12" s="18" customFormat="1" ht="63" customHeight="1">
      <c r="A23" s="6" t="s">
        <v>4</v>
      </c>
      <c r="B23" s="11" t="s">
        <v>28</v>
      </c>
      <c r="C23" s="11"/>
      <c r="D23" s="11"/>
      <c r="E23" s="11"/>
      <c r="F23" s="11"/>
      <c r="G23" s="11"/>
      <c r="H23" s="11"/>
      <c r="I23" s="11"/>
      <c r="J23" s="11"/>
      <c r="K23" s="11"/>
      <c r="L23" s="17"/>
    </row>
    <row r="24" spans="1:12" s="18" customFormat="1" ht="37.5" customHeight="1">
      <c r="A24" s="6" t="s">
        <v>6</v>
      </c>
      <c r="B24" s="7" t="s">
        <v>29</v>
      </c>
      <c r="C24" s="9"/>
      <c r="D24" s="9"/>
      <c r="E24" s="9"/>
      <c r="F24" s="9"/>
      <c r="G24" s="9"/>
      <c r="H24" s="9"/>
      <c r="I24" s="9"/>
      <c r="J24" s="9"/>
      <c r="K24" s="9"/>
      <c r="L24" s="17"/>
    </row>
    <row r="25" spans="1:12" s="18" customFormat="1" ht="63.75" customHeight="1">
      <c r="A25" s="6" t="s">
        <v>8</v>
      </c>
      <c r="B25" s="12" t="s">
        <v>30</v>
      </c>
      <c r="C25" s="12"/>
      <c r="D25" s="12"/>
      <c r="E25" s="12"/>
      <c r="F25" s="12"/>
      <c r="G25" s="12"/>
      <c r="H25" s="12"/>
      <c r="I25" s="12"/>
      <c r="J25" s="12"/>
      <c r="K25" s="12"/>
      <c r="L25" s="17"/>
    </row>
    <row r="26" spans="1:12" s="18" customFormat="1" ht="45" customHeight="1">
      <c r="A26" s="6" t="s">
        <v>10</v>
      </c>
      <c r="B26" s="12" t="s">
        <v>31</v>
      </c>
      <c r="C26" s="12"/>
      <c r="D26" s="12"/>
      <c r="E26" s="12"/>
      <c r="F26" s="12"/>
      <c r="G26" s="12"/>
      <c r="H26" s="12"/>
      <c r="I26" s="12"/>
      <c r="J26" s="12"/>
      <c r="K26" s="12"/>
      <c r="L26" s="20"/>
    </row>
    <row r="27" ht="24.75" customHeight="1"/>
    <row r="28" s="5" customFormat="1" ht="29.25" customHeight="1">
      <c r="A28" s="21" t="s">
        <v>32</v>
      </c>
    </row>
    <row r="29" spans="1:12" s="9" customFormat="1" ht="33.75" customHeight="1">
      <c r="A29" s="6" t="s">
        <v>2</v>
      </c>
      <c r="B29" s="12" t="s">
        <v>33</v>
      </c>
      <c r="C29" s="12"/>
      <c r="D29" s="12"/>
      <c r="E29" s="12"/>
      <c r="F29" s="12"/>
      <c r="G29" s="12"/>
      <c r="H29" s="12"/>
      <c r="I29" s="12"/>
      <c r="J29" s="12"/>
      <c r="K29" s="12"/>
      <c r="L29" s="15"/>
    </row>
    <row r="30" spans="1:11" s="9" customFormat="1" ht="45" customHeight="1">
      <c r="A30" s="6" t="s">
        <v>4</v>
      </c>
      <c r="B30" s="12" t="s">
        <v>34</v>
      </c>
      <c r="C30" s="12"/>
      <c r="D30" s="12"/>
      <c r="E30" s="12"/>
      <c r="F30" s="12"/>
      <c r="G30" s="12"/>
      <c r="H30" s="12"/>
      <c r="I30" s="12"/>
      <c r="J30" s="12"/>
      <c r="K30" s="12"/>
    </row>
    <row r="31" s="5" customFormat="1" ht="14.25"/>
    <row r="32" s="5" customFormat="1" ht="23.25" customHeight="1">
      <c r="A32" s="21" t="s">
        <v>35</v>
      </c>
    </row>
    <row r="33" spans="1:2" s="9" customFormat="1" ht="30" customHeight="1">
      <c r="A33" s="6" t="s">
        <v>2</v>
      </c>
      <c r="B33" s="9" t="s">
        <v>36</v>
      </c>
    </row>
    <row r="34" s="5" customFormat="1" ht="18" customHeight="1"/>
    <row r="35" s="5" customFormat="1" ht="20.25" customHeight="1">
      <c r="A35" s="21" t="s">
        <v>37</v>
      </c>
    </row>
    <row r="36" spans="1:11" s="5" customFormat="1" ht="30" customHeight="1">
      <c r="A36" s="6" t="s">
        <v>2</v>
      </c>
      <c r="B36" s="9" t="s">
        <v>38</v>
      </c>
      <c r="C36" s="9"/>
      <c r="D36" s="9"/>
      <c r="E36" s="9"/>
      <c r="F36" s="9"/>
      <c r="G36" s="9"/>
      <c r="H36" s="9"/>
      <c r="I36" s="9"/>
      <c r="J36" s="9"/>
      <c r="K36" s="9"/>
    </row>
    <row r="37" spans="1:11" s="5" customFormat="1" ht="30" customHeight="1">
      <c r="A37" s="6" t="s">
        <v>4</v>
      </c>
      <c r="B37" s="9" t="s">
        <v>39</v>
      </c>
      <c r="C37" s="9"/>
      <c r="D37" s="9"/>
      <c r="E37" s="9"/>
      <c r="F37" s="9"/>
      <c r="G37" s="9"/>
      <c r="H37" s="9"/>
      <c r="I37" s="9"/>
      <c r="J37" s="9"/>
      <c r="K37" s="9"/>
    </row>
    <row r="38" spans="1:11" s="5" customFormat="1" ht="43.5" customHeight="1">
      <c r="A38" s="6" t="s">
        <v>6</v>
      </c>
      <c r="B38" s="12" t="s">
        <v>40</v>
      </c>
      <c r="C38" s="12"/>
      <c r="D38" s="12"/>
      <c r="E38" s="12"/>
      <c r="F38" s="12"/>
      <c r="G38" s="12"/>
      <c r="H38" s="12"/>
      <c r="I38" s="12"/>
      <c r="J38" s="12"/>
      <c r="K38" s="12"/>
    </row>
    <row r="39" spans="1:11" s="5" customFormat="1" ht="45" customHeight="1">
      <c r="A39" s="6" t="s">
        <v>8</v>
      </c>
      <c r="B39" s="12" t="s">
        <v>41</v>
      </c>
      <c r="C39" s="12"/>
      <c r="D39" s="12"/>
      <c r="E39" s="12"/>
      <c r="F39" s="12"/>
      <c r="G39" s="12"/>
      <c r="H39" s="12"/>
      <c r="I39" s="12"/>
      <c r="J39" s="12"/>
      <c r="K39" s="12"/>
    </row>
    <row r="40" s="5" customFormat="1" ht="14.25"/>
    <row r="41" s="5" customFormat="1" ht="19.5" customHeight="1">
      <c r="A41" s="21" t="s">
        <v>42</v>
      </c>
    </row>
    <row r="42" spans="1:11" s="9" customFormat="1" ht="53.25" customHeight="1">
      <c r="A42" s="6" t="s">
        <v>2</v>
      </c>
      <c r="B42" s="12" t="s">
        <v>43</v>
      </c>
      <c r="C42" s="12"/>
      <c r="D42" s="12"/>
      <c r="E42" s="12"/>
      <c r="F42" s="12"/>
      <c r="G42" s="12"/>
      <c r="H42" s="12"/>
      <c r="I42" s="12"/>
      <c r="J42" s="12"/>
      <c r="K42" s="12"/>
    </row>
    <row r="43" spans="1:11" s="9" customFormat="1" ht="53.25" customHeight="1">
      <c r="A43" s="6" t="s">
        <v>4</v>
      </c>
      <c r="B43" s="12" t="s">
        <v>44</v>
      </c>
      <c r="C43" s="12"/>
      <c r="D43" s="12"/>
      <c r="E43" s="12"/>
      <c r="F43" s="12"/>
      <c r="G43" s="12"/>
      <c r="H43" s="12"/>
      <c r="I43" s="12"/>
      <c r="J43" s="12"/>
      <c r="K43" s="12"/>
    </row>
    <row r="44" spans="1:11" s="9" customFormat="1" ht="53.25" customHeight="1">
      <c r="A44" s="6" t="s">
        <v>6</v>
      </c>
      <c r="B44" s="12" t="s">
        <v>45</v>
      </c>
      <c r="C44" s="12"/>
      <c r="D44" s="12"/>
      <c r="E44" s="12"/>
      <c r="F44" s="12"/>
      <c r="G44" s="12"/>
      <c r="H44" s="12"/>
      <c r="I44" s="12"/>
      <c r="J44" s="12"/>
      <c r="K44" s="12"/>
    </row>
    <row r="45" spans="1:11" s="9" customFormat="1" ht="35.25" customHeight="1">
      <c r="A45" s="6" t="s">
        <v>8</v>
      </c>
      <c r="B45" s="12" t="s">
        <v>46</v>
      </c>
      <c r="C45" s="12"/>
      <c r="D45" s="12"/>
      <c r="E45" s="12"/>
      <c r="F45" s="12"/>
      <c r="G45" s="12"/>
      <c r="H45" s="12"/>
      <c r="I45" s="12"/>
      <c r="J45" s="12"/>
      <c r="K45" s="12"/>
    </row>
    <row r="46" spans="1:2" s="9" customFormat="1" ht="42" customHeight="1">
      <c r="A46" s="6" t="s">
        <v>10</v>
      </c>
      <c r="B46" s="9" t="s">
        <v>47</v>
      </c>
    </row>
    <row r="47" spans="1:11" s="13" customFormat="1" ht="36" customHeight="1">
      <c r="A47" s="6" t="s">
        <v>12</v>
      </c>
      <c r="B47" s="9" t="s">
        <v>48</v>
      </c>
      <c r="C47" s="9"/>
      <c r="D47" s="9"/>
      <c r="E47" s="9"/>
      <c r="F47" s="9"/>
      <c r="G47" s="9"/>
      <c r="H47" s="9"/>
      <c r="I47" s="9"/>
      <c r="J47" s="9"/>
      <c r="K47" s="9"/>
    </row>
    <row r="48" spans="1:11" s="13" customFormat="1" ht="88.5" customHeight="1">
      <c r="A48" s="6" t="s">
        <v>14</v>
      </c>
      <c r="B48" s="12" t="s">
        <v>49</v>
      </c>
      <c r="C48" s="12"/>
      <c r="D48" s="12"/>
      <c r="E48" s="12"/>
      <c r="F48" s="12"/>
      <c r="G48" s="12"/>
      <c r="H48" s="12"/>
      <c r="I48" s="12"/>
      <c r="J48" s="12"/>
      <c r="K48" s="12"/>
    </row>
    <row r="49" spans="1:11" s="13" customFormat="1" ht="156" customHeight="1">
      <c r="A49" s="6" t="s">
        <v>16</v>
      </c>
      <c r="B49" s="12" t="s">
        <v>50</v>
      </c>
      <c r="C49" s="12"/>
      <c r="D49" s="12"/>
      <c r="E49" s="12"/>
      <c r="F49" s="12"/>
      <c r="G49" s="12"/>
      <c r="H49" s="12"/>
      <c r="I49" s="12"/>
      <c r="J49" s="12"/>
      <c r="K49" s="12"/>
    </row>
    <row r="50" ht="21.75" customHeight="1"/>
    <row r="51" ht="23.25" customHeight="1">
      <c r="A51" s="21" t="s">
        <v>51</v>
      </c>
    </row>
    <row r="52" spans="1:11" s="13" customFormat="1" ht="30" customHeight="1">
      <c r="A52" s="6" t="s">
        <v>2</v>
      </c>
      <c r="B52" s="9" t="s">
        <v>52</v>
      </c>
      <c r="C52" s="9"/>
      <c r="D52" s="9"/>
      <c r="E52" s="9"/>
      <c r="F52" s="9"/>
      <c r="G52" s="9"/>
      <c r="H52" s="9"/>
      <c r="I52" s="9"/>
      <c r="J52" s="9"/>
      <c r="K52" s="9"/>
    </row>
    <row r="53" spans="1:11" s="13" customFormat="1" ht="45.75" customHeight="1">
      <c r="A53" s="6" t="s">
        <v>4</v>
      </c>
      <c r="B53" s="12" t="s">
        <v>53</v>
      </c>
      <c r="C53" s="12"/>
      <c r="D53" s="12"/>
      <c r="E53" s="12"/>
      <c r="F53" s="12"/>
      <c r="G53" s="12"/>
      <c r="H53" s="12"/>
      <c r="I53" s="12"/>
      <c r="J53" s="12"/>
      <c r="K53" s="12"/>
    </row>
    <row r="54" spans="1:11" s="13" customFormat="1" ht="51.75" customHeight="1">
      <c r="A54" s="6" t="s">
        <v>6</v>
      </c>
      <c r="B54" s="12" t="s">
        <v>54</v>
      </c>
      <c r="C54" s="12"/>
      <c r="D54" s="12"/>
      <c r="E54" s="12"/>
      <c r="F54" s="12"/>
      <c r="G54" s="12"/>
      <c r="H54" s="12"/>
      <c r="I54" s="12"/>
      <c r="J54" s="12"/>
      <c r="K54" s="12"/>
    </row>
    <row r="55" spans="1:11" s="13" customFormat="1" ht="45.75" customHeight="1">
      <c r="A55" s="6" t="s">
        <v>8</v>
      </c>
      <c r="B55" s="12" t="s">
        <v>55</v>
      </c>
      <c r="C55" s="12"/>
      <c r="D55" s="12"/>
      <c r="E55" s="12"/>
      <c r="F55" s="12"/>
      <c r="G55" s="12"/>
      <c r="H55" s="12"/>
      <c r="I55" s="12"/>
      <c r="J55" s="12"/>
      <c r="K55" s="12"/>
    </row>
    <row r="56" ht="19.5" customHeight="1"/>
    <row r="57" ht="20.25" customHeight="1">
      <c r="A57" s="21" t="s">
        <v>56</v>
      </c>
    </row>
    <row r="58" spans="1:2" s="13" customFormat="1" ht="30" customHeight="1">
      <c r="A58" s="22" t="s">
        <v>2</v>
      </c>
      <c r="B58" s="13" t="s">
        <v>57</v>
      </c>
    </row>
    <row r="59" spans="1:2" s="13" customFormat="1" ht="30" customHeight="1">
      <c r="A59" s="22" t="s">
        <v>4</v>
      </c>
      <c r="B59" s="13" t="s">
        <v>58</v>
      </c>
    </row>
    <row r="61" ht="17.25" customHeight="1"/>
  </sheetData>
  <sheetProtection selectLockedCells="1" selectUnlockedCells="1"/>
  <mergeCells count="29">
    <mergeCell ref="A1:K1"/>
    <mergeCell ref="B4:K4"/>
    <mergeCell ref="B5:K5"/>
    <mergeCell ref="B6:K6"/>
    <mergeCell ref="B8:K8"/>
    <mergeCell ref="B9:K9"/>
    <mergeCell ref="B10:K10"/>
    <mergeCell ref="B14:K14"/>
    <mergeCell ref="B16:K16"/>
    <mergeCell ref="B17:K17"/>
    <mergeCell ref="B18:K18"/>
    <mergeCell ref="B19:K19"/>
    <mergeCell ref="B22:K22"/>
    <mergeCell ref="B23:K23"/>
    <mergeCell ref="B25:K25"/>
    <mergeCell ref="B26:K26"/>
    <mergeCell ref="B29:K29"/>
    <mergeCell ref="B30:K30"/>
    <mergeCell ref="B38:K38"/>
    <mergeCell ref="B39:K39"/>
    <mergeCell ref="B42:K42"/>
    <mergeCell ref="B43:K43"/>
    <mergeCell ref="B44:K44"/>
    <mergeCell ref="B45:K45"/>
    <mergeCell ref="B48:K48"/>
    <mergeCell ref="B49:K49"/>
    <mergeCell ref="B53:K53"/>
    <mergeCell ref="B54:K54"/>
    <mergeCell ref="B55:K55"/>
  </mergeCells>
  <printOptions horizontalCentered="1"/>
  <pageMargins left="0.7875" right="0.7875" top="0.5902777777777778" bottom="0.39375" header="0.5118055555555555" footer="0.5118055555555555"/>
  <pageSetup fitToHeight="4" fitToWidth="1" horizontalDpi="300" verticalDpi="300" orientation="portrait" paperSize="9"/>
  <rowBreaks count="1" manualBreakCount="1">
    <brk id="22" max="255"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BR54"/>
  <sheetViews>
    <sheetView tabSelected="1" view="pageBreakPreview" zoomScale="85" zoomScaleSheetLayoutView="85" workbookViewId="0" topLeftCell="A1">
      <selection activeCell="C88" sqref="C88"/>
    </sheetView>
  </sheetViews>
  <sheetFormatPr defaultColWidth="9.00390625" defaultRowHeight="13.5"/>
  <cols>
    <col min="1" max="1" width="3.625" style="23" customWidth="1"/>
    <col min="2" max="3" width="4.625" style="23" customWidth="1"/>
    <col min="4" max="4" width="8.125" style="23" customWidth="1"/>
    <col min="5" max="5" width="9.00390625" style="23" customWidth="1"/>
    <col min="6" max="6" width="8.875" style="23" customWidth="1"/>
    <col min="7" max="14" width="9.00390625" style="23" customWidth="1"/>
    <col min="15" max="15" width="4.375" style="23" customWidth="1"/>
    <col min="16" max="17" width="4.625" style="23" customWidth="1"/>
    <col min="18" max="18" width="6.625" style="23" customWidth="1"/>
    <col min="19" max="19" width="4.625" style="23" customWidth="1"/>
    <col min="20" max="20" width="7.625" style="23" customWidth="1"/>
    <col min="21" max="21" width="4.625" style="23" customWidth="1"/>
    <col min="22" max="22" width="7.375" style="23" customWidth="1"/>
    <col min="23" max="24" width="8.125" style="23" customWidth="1"/>
    <col min="25" max="26" width="4.625" style="23" customWidth="1"/>
    <col min="27" max="27" width="6.625" style="23" customWidth="1"/>
    <col min="28" max="28" width="4.625" style="23" customWidth="1"/>
    <col min="29" max="29" width="6.625" style="23" customWidth="1"/>
    <col min="30" max="31" width="7.625" style="23" customWidth="1"/>
    <col min="32" max="33" width="4.625" style="23" customWidth="1"/>
    <col min="34" max="35" width="8.125" style="23" customWidth="1"/>
    <col min="36" max="36" width="6.875" style="23" customWidth="1"/>
    <col min="37" max="37" width="7.625" style="23" customWidth="1"/>
    <col min="38" max="38" width="6.625" style="23" customWidth="1"/>
    <col min="39" max="39" width="7.125" style="23" customWidth="1"/>
    <col min="40" max="40" width="7.75390625" style="23" customWidth="1"/>
    <col min="41" max="42" width="8.125" style="23" customWidth="1"/>
    <col min="43" max="43" width="6.375" style="23" customWidth="1"/>
    <col min="44" max="44" width="7.625" style="23" customWidth="1"/>
    <col min="45" max="45" width="6.625" style="23" customWidth="1"/>
    <col min="46" max="46" width="7.125" style="23" customWidth="1"/>
    <col min="47" max="47" width="9.00390625" style="23" customWidth="1"/>
    <col min="48" max="48" width="6.625" style="23" customWidth="1"/>
    <col min="49" max="49" width="4.625" style="23" customWidth="1"/>
    <col min="50" max="50" width="5.625" style="23" customWidth="1"/>
    <col min="51" max="51" width="4.625" style="23" customWidth="1"/>
    <col min="52" max="52" width="5.625" style="23" customWidth="1"/>
    <col min="53" max="54" width="6.625" style="23" customWidth="1"/>
    <col min="55" max="16384" width="9.00390625" style="23" customWidth="1"/>
  </cols>
  <sheetData>
    <row r="1" spans="1:30" s="25" customFormat="1" ht="21">
      <c r="A1" s="24" t="s">
        <v>59</v>
      </c>
      <c r="AD1" s="26"/>
    </row>
    <row r="2" spans="1:28" s="25" customFormat="1" ht="21.75">
      <c r="A2" s="24" t="s">
        <v>60</v>
      </c>
      <c r="B2" s="27"/>
      <c r="C2" s="27"/>
      <c r="D2" s="27"/>
      <c r="E2" s="27"/>
      <c r="F2" s="27"/>
      <c r="G2" s="27"/>
      <c r="H2" s="27"/>
      <c r="V2" s="28"/>
      <c r="W2" s="28"/>
      <c r="X2" s="28"/>
      <c r="AB2" s="26"/>
    </row>
    <row r="3" spans="1:28" s="25" customFormat="1" ht="17.25" hidden="1">
      <c r="A3" s="27"/>
      <c r="B3" s="27"/>
      <c r="C3" s="27"/>
      <c r="D3" s="27"/>
      <c r="E3" s="27"/>
      <c r="F3" s="27"/>
      <c r="G3" s="27"/>
      <c r="H3" s="27"/>
      <c r="V3" s="28"/>
      <c r="W3" s="28"/>
      <c r="X3" s="28"/>
      <c r="AB3" s="26"/>
    </row>
    <row r="4" spans="2:66" s="29" customFormat="1" ht="15" customHeight="1" hidden="1">
      <c r="B4" s="30"/>
      <c r="C4" s="30"/>
      <c r="D4" s="30"/>
      <c r="E4" s="30" t="s">
        <v>61</v>
      </c>
      <c r="F4" s="30" t="s">
        <v>61</v>
      </c>
      <c r="G4" s="30" t="s">
        <v>61</v>
      </c>
      <c r="H4" s="30"/>
      <c r="I4" s="30" t="s">
        <v>61</v>
      </c>
      <c r="J4" s="30" t="s">
        <v>62</v>
      </c>
      <c r="K4" s="30" t="s">
        <v>63</v>
      </c>
      <c r="L4" s="30"/>
      <c r="M4" s="30"/>
      <c r="N4" s="30"/>
      <c r="O4" s="30"/>
      <c r="P4" s="30" t="s">
        <v>61</v>
      </c>
      <c r="Q4" s="30" t="s">
        <v>61</v>
      </c>
      <c r="R4" s="30" t="s">
        <v>64</v>
      </c>
      <c r="S4" s="30" t="s">
        <v>61</v>
      </c>
      <c r="T4" s="30" t="s">
        <v>61</v>
      </c>
      <c r="U4" s="30" t="s">
        <v>65</v>
      </c>
      <c r="V4" s="30" t="s">
        <v>66</v>
      </c>
      <c r="W4" s="30" t="s">
        <v>67</v>
      </c>
      <c r="X4" s="30" t="s">
        <v>68</v>
      </c>
      <c r="Y4" s="30" t="s">
        <v>61</v>
      </c>
      <c r="Z4" s="30" t="s">
        <v>61</v>
      </c>
      <c r="AA4" s="30"/>
      <c r="AB4" s="30" t="s">
        <v>61</v>
      </c>
      <c r="AC4" s="31"/>
      <c r="AD4" s="30"/>
      <c r="AE4" s="30"/>
      <c r="AF4" s="30" t="s">
        <v>61</v>
      </c>
      <c r="AG4" s="30" t="s">
        <v>61</v>
      </c>
      <c r="AH4" s="30"/>
      <c r="AI4" s="30" t="s">
        <v>69</v>
      </c>
      <c r="AJ4" s="30" t="s">
        <v>61</v>
      </c>
      <c r="AK4" s="30" t="s">
        <v>61</v>
      </c>
      <c r="AL4" s="30" t="s">
        <v>69</v>
      </c>
      <c r="AM4" s="30" t="s">
        <v>69</v>
      </c>
      <c r="AN4" s="30" t="s">
        <v>61</v>
      </c>
      <c r="AO4" s="30"/>
      <c r="AP4" s="30"/>
      <c r="AQ4" s="30" t="s">
        <v>61</v>
      </c>
      <c r="AR4" s="30" t="s">
        <v>61</v>
      </c>
      <c r="AS4" s="30"/>
      <c r="AT4" s="30"/>
      <c r="AU4" s="30" t="s">
        <v>61</v>
      </c>
      <c r="AV4" s="30"/>
      <c r="AW4" s="30" t="s">
        <v>61</v>
      </c>
      <c r="AX4" s="30"/>
      <c r="AY4" s="30" t="s">
        <v>61</v>
      </c>
      <c r="AZ4" s="30"/>
      <c r="BA4" s="30"/>
      <c r="BB4" s="32"/>
      <c r="BC4" s="33" t="s">
        <v>70</v>
      </c>
      <c r="BD4" s="33"/>
      <c r="BE4" s="33"/>
      <c r="BF4" s="33"/>
      <c r="BG4" s="33"/>
      <c r="BH4" s="33"/>
      <c r="BI4" s="33"/>
      <c r="BJ4" s="33"/>
      <c r="BK4" s="33"/>
      <c r="BL4" s="33"/>
      <c r="BM4" s="33"/>
      <c r="BN4" s="33"/>
    </row>
    <row r="5" spans="2:66" s="29" customFormat="1" ht="15" customHeight="1" hidden="1">
      <c r="B5" s="34"/>
      <c r="C5" s="34"/>
      <c r="D5" s="34"/>
      <c r="E5" s="34" t="s">
        <v>71</v>
      </c>
      <c r="F5" s="35" t="s">
        <v>72</v>
      </c>
      <c r="G5" s="36" t="s">
        <v>73</v>
      </c>
      <c r="H5" s="34"/>
      <c r="I5" s="37" t="s">
        <v>74</v>
      </c>
      <c r="J5" s="34">
        <v>2</v>
      </c>
      <c r="K5" s="34">
        <v>3</v>
      </c>
      <c r="L5" s="34"/>
      <c r="M5" s="34"/>
      <c r="N5" s="34"/>
      <c r="O5" s="34"/>
      <c r="P5" s="34" t="s">
        <v>75</v>
      </c>
      <c r="Q5" s="34" t="s">
        <v>76</v>
      </c>
      <c r="R5" s="34">
        <v>10</v>
      </c>
      <c r="S5" s="34" t="s">
        <v>77</v>
      </c>
      <c r="T5" s="34" t="s">
        <v>78</v>
      </c>
      <c r="U5" s="34">
        <v>1</v>
      </c>
      <c r="V5" s="34">
        <v>35</v>
      </c>
      <c r="W5" s="34">
        <f>V5+10</f>
        <v>45</v>
      </c>
      <c r="X5" s="34">
        <f>V5*2</f>
        <v>70</v>
      </c>
      <c r="Y5" s="34" t="s">
        <v>79</v>
      </c>
      <c r="Z5" s="34" t="s">
        <v>80</v>
      </c>
      <c r="AA5" s="34"/>
      <c r="AB5" s="34" t="s">
        <v>81</v>
      </c>
      <c r="AC5" s="38"/>
      <c r="AD5" s="34"/>
      <c r="AE5" s="34"/>
      <c r="AF5" s="34" t="s">
        <v>82</v>
      </c>
      <c r="AG5" s="34" t="s">
        <v>82</v>
      </c>
      <c r="AH5" s="34"/>
      <c r="AI5" s="34">
        <v>2</v>
      </c>
      <c r="AJ5" s="34" t="s">
        <v>83</v>
      </c>
      <c r="AK5" s="34" t="s">
        <v>78</v>
      </c>
      <c r="AL5" s="34">
        <v>1000</v>
      </c>
      <c r="AM5" s="34">
        <v>3000</v>
      </c>
      <c r="AN5" s="34" t="s">
        <v>84</v>
      </c>
      <c r="AO5" s="34"/>
      <c r="AP5" s="34"/>
      <c r="AQ5" s="34" t="s">
        <v>83</v>
      </c>
      <c r="AR5" s="34" t="s">
        <v>78</v>
      </c>
      <c r="AS5" s="34"/>
      <c r="AT5" s="34"/>
      <c r="AU5" s="34" t="s">
        <v>85</v>
      </c>
      <c r="AV5" s="34"/>
      <c r="AW5" s="34" t="s">
        <v>82</v>
      </c>
      <c r="AX5" s="34"/>
      <c r="AY5" s="34" t="s">
        <v>82</v>
      </c>
      <c r="AZ5" s="34"/>
      <c r="BA5" s="34"/>
      <c r="BB5" s="39"/>
      <c r="BC5" s="40" t="s">
        <v>86</v>
      </c>
      <c r="BD5" s="40" t="s">
        <v>87</v>
      </c>
      <c r="BE5" s="40" t="s">
        <v>88</v>
      </c>
      <c r="BF5" s="40" t="s">
        <v>89</v>
      </c>
      <c r="BG5" s="40" t="s">
        <v>90</v>
      </c>
      <c r="BH5" s="40" t="s">
        <v>91</v>
      </c>
      <c r="BI5" s="40" t="s">
        <v>92</v>
      </c>
      <c r="BJ5" s="40" t="s">
        <v>93</v>
      </c>
      <c r="BK5" s="40" t="s">
        <v>94</v>
      </c>
      <c r="BL5" s="40" t="s">
        <v>95</v>
      </c>
      <c r="BM5" s="40" t="s">
        <v>96</v>
      </c>
      <c r="BN5" s="40" t="s">
        <v>97</v>
      </c>
    </row>
    <row r="6" spans="2:66" s="29" customFormat="1" ht="15" customHeight="1" hidden="1">
      <c r="B6" s="34"/>
      <c r="C6" s="34"/>
      <c r="D6" s="34"/>
      <c r="E6" s="34" t="s">
        <v>98</v>
      </c>
      <c r="F6" s="35" t="s">
        <v>99</v>
      </c>
      <c r="G6" s="34" t="s">
        <v>100</v>
      </c>
      <c r="H6" s="34"/>
      <c r="I6" s="37" t="s">
        <v>101</v>
      </c>
      <c r="J6" s="34">
        <v>1</v>
      </c>
      <c r="K6" s="34">
        <v>3</v>
      </c>
      <c r="L6" s="34"/>
      <c r="M6" s="34"/>
      <c r="N6" s="34"/>
      <c r="O6" s="34"/>
      <c r="P6" s="34" t="s">
        <v>102</v>
      </c>
      <c r="Q6" s="34" t="s">
        <v>103</v>
      </c>
      <c r="R6" s="34"/>
      <c r="S6" s="34" t="s">
        <v>104</v>
      </c>
      <c r="T6" s="34" t="s">
        <v>105</v>
      </c>
      <c r="U6" s="34">
        <v>2</v>
      </c>
      <c r="V6" s="34">
        <v>40</v>
      </c>
      <c r="W6" s="34">
        <f>V6+10</f>
        <v>50</v>
      </c>
      <c r="X6" s="34">
        <f>V6*2</f>
        <v>80</v>
      </c>
      <c r="Y6" s="34" t="s">
        <v>106</v>
      </c>
      <c r="Z6" s="34" t="s">
        <v>107</v>
      </c>
      <c r="AA6" s="34"/>
      <c r="AB6" s="34" t="s">
        <v>108</v>
      </c>
      <c r="AC6" s="38"/>
      <c r="AD6" s="34"/>
      <c r="AE6" s="34"/>
      <c r="AF6" s="34" t="s">
        <v>109</v>
      </c>
      <c r="AG6" s="34" t="s">
        <v>109</v>
      </c>
      <c r="AH6" s="34"/>
      <c r="AI6" s="34">
        <v>2</v>
      </c>
      <c r="AJ6" s="34" t="s">
        <v>110</v>
      </c>
      <c r="AK6" s="34" t="s">
        <v>105</v>
      </c>
      <c r="AL6" s="34">
        <v>1500</v>
      </c>
      <c r="AM6" s="34">
        <v>3000</v>
      </c>
      <c r="AN6" s="34" t="s">
        <v>111</v>
      </c>
      <c r="AO6" s="34"/>
      <c r="AP6" s="34"/>
      <c r="AQ6" s="34" t="s">
        <v>110</v>
      </c>
      <c r="AR6" s="34" t="s">
        <v>105</v>
      </c>
      <c r="AS6" s="34"/>
      <c r="AT6" s="34"/>
      <c r="AU6" s="34" t="s">
        <v>112</v>
      </c>
      <c r="AV6" s="34"/>
      <c r="AW6" s="34" t="s">
        <v>109</v>
      </c>
      <c r="AX6" s="34"/>
      <c r="AY6" s="34" t="s">
        <v>109</v>
      </c>
      <c r="AZ6" s="34"/>
      <c r="BA6" s="34"/>
      <c r="BB6" s="39"/>
      <c r="BC6" s="40"/>
      <c r="BD6" s="40"/>
      <c r="BE6" s="40"/>
      <c r="BF6" s="40"/>
      <c r="BG6" s="40"/>
      <c r="BH6" s="40"/>
      <c r="BI6" s="40"/>
      <c r="BJ6" s="40"/>
      <c r="BK6" s="40"/>
      <c r="BL6" s="40"/>
      <c r="BM6" s="40"/>
      <c r="BN6" s="40"/>
    </row>
    <row r="7" spans="2:66" s="29" customFormat="1" ht="15" customHeight="1" hidden="1">
      <c r="B7" s="34"/>
      <c r="C7" s="34"/>
      <c r="D7" s="34"/>
      <c r="E7" s="34" t="s">
        <v>113</v>
      </c>
      <c r="F7" s="35" t="s">
        <v>114</v>
      </c>
      <c r="G7" s="34" t="s">
        <v>115</v>
      </c>
      <c r="H7" s="34"/>
      <c r="I7" s="37" t="s">
        <v>116</v>
      </c>
      <c r="J7" s="34">
        <v>1</v>
      </c>
      <c r="K7" s="34">
        <v>1</v>
      </c>
      <c r="L7" s="34"/>
      <c r="M7" s="34"/>
      <c r="N7" s="34"/>
      <c r="O7" s="34"/>
      <c r="P7" s="34" t="s">
        <v>117</v>
      </c>
      <c r="Q7" s="34" t="s">
        <v>118</v>
      </c>
      <c r="R7" s="34"/>
      <c r="S7" s="34"/>
      <c r="T7" s="34" t="s">
        <v>119</v>
      </c>
      <c r="U7" s="34">
        <v>3</v>
      </c>
      <c r="V7" s="34">
        <v>35</v>
      </c>
      <c r="W7" s="34">
        <f>V7+10</f>
        <v>45</v>
      </c>
      <c r="X7" s="34">
        <f>V7*2</f>
        <v>70</v>
      </c>
      <c r="Y7" s="34"/>
      <c r="Z7" s="34"/>
      <c r="AA7" s="34"/>
      <c r="AB7" s="34" t="s">
        <v>120</v>
      </c>
      <c r="AC7" s="38"/>
      <c r="AD7" s="34"/>
      <c r="AE7" s="34"/>
      <c r="AF7" s="34" t="s">
        <v>121</v>
      </c>
      <c r="AG7" s="34" t="s">
        <v>122</v>
      </c>
      <c r="AH7" s="34"/>
      <c r="AI7" s="34">
        <v>5</v>
      </c>
      <c r="AJ7" s="34" t="s">
        <v>123</v>
      </c>
      <c r="AK7" s="34" t="s">
        <v>119</v>
      </c>
      <c r="AL7" s="34">
        <v>1000</v>
      </c>
      <c r="AM7" s="34">
        <v>3000</v>
      </c>
      <c r="AN7" s="34" t="s">
        <v>124</v>
      </c>
      <c r="AO7" s="34"/>
      <c r="AP7" s="34"/>
      <c r="AQ7" s="34"/>
      <c r="AR7" s="34" t="s">
        <v>119</v>
      </c>
      <c r="AS7" s="34"/>
      <c r="AT7" s="34"/>
      <c r="AU7" s="34" t="s">
        <v>125</v>
      </c>
      <c r="AV7" s="34"/>
      <c r="AW7" s="34"/>
      <c r="AX7" s="34"/>
      <c r="AY7" s="34"/>
      <c r="AZ7" s="34"/>
      <c r="BA7" s="34"/>
      <c r="BB7" s="39"/>
      <c r="BC7" s="40"/>
      <c r="BD7" s="40"/>
      <c r="BE7" s="40"/>
      <c r="BF7" s="40"/>
      <c r="BG7" s="40"/>
      <c r="BH7" s="40"/>
      <c r="BI7" s="40"/>
      <c r="BJ7" s="40"/>
      <c r="BK7" s="40"/>
      <c r="BL7" s="40"/>
      <c r="BM7" s="40"/>
      <c r="BN7" s="40"/>
    </row>
    <row r="8" spans="2:66" s="29" customFormat="1" ht="15" customHeight="1" hidden="1">
      <c r="B8" s="34"/>
      <c r="C8" s="34"/>
      <c r="D8" s="34"/>
      <c r="E8" s="34" t="s">
        <v>126</v>
      </c>
      <c r="F8" s="35" t="s">
        <v>127</v>
      </c>
      <c r="G8" s="34"/>
      <c r="H8" s="34"/>
      <c r="I8" s="37" t="s">
        <v>128</v>
      </c>
      <c r="J8" s="34">
        <v>4</v>
      </c>
      <c r="K8" s="34">
        <v>2</v>
      </c>
      <c r="L8" s="34"/>
      <c r="M8" s="34"/>
      <c r="N8" s="34"/>
      <c r="O8" s="34"/>
      <c r="P8" s="34" t="s">
        <v>129</v>
      </c>
      <c r="Q8" s="34" t="s">
        <v>130</v>
      </c>
      <c r="R8" s="34">
        <v>200</v>
      </c>
      <c r="S8" s="34"/>
      <c r="T8" s="34" t="s">
        <v>131</v>
      </c>
      <c r="U8" s="34">
        <v>4</v>
      </c>
      <c r="V8" s="34">
        <v>10</v>
      </c>
      <c r="W8" s="34">
        <f>V8+10</f>
        <v>20</v>
      </c>
      <c r="X8" s="34">
        <v>16</v>
      </c>
      <c r="Y8" s="34"/>
      <c r="Z8" s="34"/>
      <c r="AA8" s="34"/>
      <c r="AB8" s="34" t="s">
        <v>132</v>
      </c>
      <c r="AC8" s="38"/>
      <c r="AD8" s="34"/>
      <c r="AE8" s="34"/>
      <c r="AF8" s="34"/>
      <c r="AG8" s="34"/>
      <c r="AH8" s="34"/>
      <c r="AI8" s="34">
        <v>5</v>
      </c>
      <c r="AJ8" s="34" t="s">
        <v>133</v>
      </c>
      <c r="AK8" s="34" t="s">
        <v>131</v>
      </c>
      <c r="AL8" s="34">
        <v>1000</v>
      </c>
      <c r="AM8" s="34">
        <v>3000</v>
      </c>
      <c r="AN8" s="34" t="s">
        <v>134</v>
      </c>
      <c r="AO8" s="34"/>
      <c r="AP8" s="34"/>
      <c r="AQ8" s="34"/>
      <c r="AR8" s="34" t="s">
        <v>131</v>
      </c>
      <c r="AS8" s="34"/>
      <c r="AT8" s="34"/>
      <c r="AU8" s="34" t="s">
        <v>135</v>
      </c>
      <c r="AV8" s="34"/>
      <c r="AW8" s="34"/>
      <c r="AX8" s="34"/>
      <c r="AY8" s="34"/>
      <c r="AZ8" s="34"/>
      <c r="BA8" s="34"/>
      <c r="BB8" s="39"/>
      <c r="BC8" s="40"/>
      <c r="BD8" s="40"/>
      <c r="BE8" s="40"/>
      <c r="BF8" s="40"/>
      <c r="BG8" s="40"/>
      <c r="BH8" s="40"/>
      <c r="BI8" s="40"/>
      <c r="BJ8" s="40"/>
      <c r="BK8" s="40"/>
      <c r="BL8" s="40"/>
      <c r="BM8" s="40"/>
      <c r="BN8" s="40"/>
    </row>
    <row r="9" spans="2:66" s="29" customFormat="1" ht="15" customHeight="1" hidden="1">
      <c r="B9" s="34"/>
      <c r="C9" s="34"/>
      <c r="D9" s="34"/>
      <c r="E9" s="34" t="s">
        <v>136</v>
      </c>
      <c r="F9" s="35" t="s">
        <v>137</v>
      </c>
      <c r="G9" s="34"/>
      <c r="H9" s="34"/>
      <c r="I9" s="37" t="s">
        <v>138</v>
      </c>
      <c r="J9" s="34">
        <v>3</v>
      </c>
      <c r="K9" s="34">
        <v>2</v>
      </c>
      <c r="L9" s="34"/>
      <c r="M9" s="34"/>
      <c r="N9" s="34"/>
      <c r="O9" s="34"/>
      <c r="P9" s="34" t="s">
        <v>139</v>
      </c>
      <c r="Q9" s="34" t="s">
        <v>140</v>
      </c>
      <c r="R9" s="34"/>
      <c r="S9" s="34"/>
      <c r="T9" s="34" t="s">
        <v>141</v>
      </c>
      <c r="U9" s="34">
        <v>4</v>
      </c>
      <c r="V9" s="34">
        <v>10</v>
      </c>
      <c r="W9" s="34">
        <f>V9+10</f>
        <v>20</v>
      </c>
      <c r="X9" s="34">
        <v>16</v>
      </c>
      <c r="Y9" s="34"/>
      <c r="Z9" s="34"/>
      <c r="AA9" s="34"/>
      <c r="AB9" s="34"/>
      <c r="AC9" s="38"/>
      <c r="AD9" s="34"/>
      <c r="AE9" s="34"/>
      <c r="AF9" s="34"/>
      <c r="AG9" s="34"/>
      <c r="AH9" s="34"/>
      <c r="AI9" s="34"/>
      <c r="AJ9" s="34"/>
      <c r="AK9" s="34" t="s">
        <v>141</v>
      </c>
      <c r="AL9" s="34">
        <v>1000</v>
      </c>
      <c r="AM9" s="34">
        <v>3000</v>
      </c>
      <c r="AN9" s="34" t="s">
        <v>142</v>
      </c>
      <c r="AO9" s="34"/>
      <c r="AP9" s="34"/>
      <c r="AQ9" s="34"/>
      <c r="AR9" s="34" t="s">
        <v>141</v>
      </c>
      <c r="AS9" s="34"/>
      <c r="AT9" s="34"/>
      <c r="AU9" s="34" t="s">
        <v>143</v>
      </c>
      <c r="AV9" s="34"/>
      <c r="AW9" s="34"/>
      <c r="AX9" s="34"/>
      <c r="AY9" s="34"/>
      <c r="AZ9" s="34"/>
      <c r="BA9" s="34"/>
      <c r="BB9" s="39"/>
      <c r="BC9" s="40"/>
      <c r="BD9" s="40"/>
      <c r="BE9" s="40"/>
      <c r="BF9" s="40"/>
      <c r="BG9" s="40"/>
      <c r="BH9" s="40"/>
      <c r="BI9" s="40"/>
      <c r="BJ9" s="40"/>
      <c r="BK9" s="40"/>
      <c r="BL9" s="40"/>
      <c r="BM9" s="40"/>
      <c r="BN9" s="40"/>
    </row>
    <row r="10" spans="1:66" s="29" customFormat="1" ht="15" customHeight="1" hidden="1">
      <c r="A10" s="41"/>
      <c r="B10" s="42"/>
      <c r="C10" s="42"/>
      <c r="D10" s="42"/>
      <c r="E10" s="42" t="s">
        <v>144</v>
      </c>
      <c r="F10" s="35" t="s">
        <v>145</v>
      </c>
      <c r="G10" s="34"/>
      <c r="H10" s="42"/>
      <c r="I10" s="37" t="s">
        <v>146</v>
      </c>
      <c r="J10" s="34">
        <v>2</v>
      </c>
      <c r="K10" s="34">
        <v>4</v>
      </c>
      <c r="L10" s="34"/>
      <c r="M10" s="34"/>
      <c r="N10" s="34"/>
      <c r="O10" s="34"/>
      <c r="P10" s="42" t="s">
        <v>147</v>
      </c>
      <c r="Q10" s="34"/>
      <c r="R10" s="34"/>
      <c r="S10" s="34"/>
      <c r="T10" s="34" t="s">
        <v>148</v>
      </c>
      <c r="U10" s="34">
        <v>5</v>
      </c>
      <c r="V10" s="34">
        <v>40</v>
      </c>
      <c r="W10" s="34">
        <f>V10+10</f>
        <v>50</v>
      </c>
      <c r="X10" s="34">
        <f>V10*2</f>
        <v>80</v>
      </c>
      <c r="Y10" s="34"/>
      <c r="Z10" s="34"/>
      <c r="AA10" s="34"/>
      <c r="AB10" s="34"/>
      <c r="AC10" s="38"/>
      <c r="AD10" s="34"/>
      <c r="AE10" s="34"/>
      <c r="AF10" s="34"/>
      <c r="AG10" s="34"/>
      <c r="AH10" s="34"/>
      <c r="AI10" s="34"/>
      <c r="AJ10" s="34"/>
      <c r="AK10" s="34" t="s">
        <v>148</v>
      </c>
      <c r="AL10" s="34">
        <v>1000</v>
      </c>
      <c r="AM10" s="34">
        <v>3000</v>
      </c>
      <c r="AN10" s="34"/>
      <c r="AO10" s="34"/>
      <c r="AP10" s="34"/>
      <c r="AQ10" s="34"/>
      <c r="AR10" s="34" t="s">
        <v>148</v>
      </c>
      <c r="AS10" s="34"/>
      <c r="AT10" s="34"/>
      <c r="AU10" s="34" t="s">
        <v>149</v>
      </c>
      <c r="AV10" s="34"/>
      <c r="AW10" s="34"/>
      <c r="AX10" s="34"/>
      <c r="AY10" s="34"/>
      <c r="AZ10" s="34"/>
      <c r="BA10" s="34"/>
      <c r="BB10" s="39"/>
      <c r="BC10" s="40"/>
      <c r="BD10" s="40"/>
      <c r="BE10" s="40"/>
      <c r="BF10" s="40"/>
      <c r="BG10" s="40"/>
      <c r="BH10" s="40"/>
      <c r="BI10" s="40"/>
      <c r="BJ10" s="40"/>
      <c r="BK10" s="40"/>
      <c r="BL10" s="40"/>
      <c r="BM10" s="40"/>
      <c r="BN10" s="40"/>
    </row>
    <row r="11" spans="1:66" s="29" customFormat="1" ht="15" customHeight="1" hidden="1">
      <c r="A11" s="41"/>
      <c r="B11" s="42"/>
      <c r="C11" s="42"/>
      <c r="D11" s="42"/>
      <c r="E11" s="42" t="s">
        <v>150</v>
      </c>
      <c r="F11" s="35" t="s">
        <v>151</v>
      </c>
      <c r="G11" s="36"/>
      <c r="H11" s="42"/>
      <c r="I11" s="37" t="s">
        <v>152</v>
      </c>
      <c r="J11" s="34">
        <v>2</v>
      </c>
      <c r="K11" s="34">
        <v>4</v>
      </c>
      <c r="L11" s="34"/>
      <c r="M11" s="34"/>
      <c r="N11" s="34"/>
      <c r="O11" s="34"/>
      <c r="P11" s="42"/>
      <c r="Q11" s="34"/>
      <c r="R11" s="34"/>
      <c r="S11" s="34"/>
      <c r="T11" s="34" t="s">
        <v>153</v>
      </c>
      <c r="U11" s="34">
        <v>5</v>
      </c>
      <c r="V11" s="34">
        <v>15</v>
      </c>
      <c r="W11" s="34">
        <f>V11+10</f>
        <v>25</v>
      </c>
      <c r="X11" s="34">
        <f>V11*2</f>
        <v>30</v>
      </c>
      <c r="Y11" s="34"/>
      <c r="Z11" s="34"/>
      <c r="AA11" s="34"/>
      <c r="AB11" s="34"/>
      <c r="AC11" s="38"/>
      <c r="AD11" s="34"/>
      <c r="AE11" s="34"/>
      <c r="AF11" s="34"/>
      <c r="AG11" s="34"/>
      <c r="AH11" s="34"/>
      <c r="AI11" s="34"/>
      <c r="AJ11" s="34"/>
      <c r="AK11" s="34" t="s">
        <v>153</v>
      </c>
      <c r="AL11" s="34">
        <v>1000</v>
      </c>
      <c r="AM11" s="34">
        <v>3000</v>
      </c>
      <c r="AN11" s="34"/>
      <c r="AO11" s="34"/>
      <c r="AP11" s="34"/>
      <c r="AQ11" s="34"/>
      <c r="AR11" s="34" t="s">
        <v>153</v>
      </c>
      <c r="AS11" s="34"/>
      <c r="AT11" s="34"/>
      <c r="AU11" s="34" t="s">
        <v>154</v>
      </c>
      <c r="AV11" s="34"/>
      <c r="AW11" s="34"/>
      <c r="AX11" s="34"/>
      <c r="AY11" s="34"/>
      <c r="AZ11" s="34"/>
      <c r="BA11" s="34"/>
      <c r="BB11" s="39"/>
      <c r="BC11" s="40"/>
      <c r="BD11" s="40"/>
      <c r="BE11" s="40"/>
      <c r="BF11" s="40"/>
      <c r="BG11" s="40"/>
      <c r="BH11" s="40"/>
      <c r="BI11" s="40"/>
      <c r="BJ11" s="40"/>
      <c r="BK11" s="40"/>
      <c r="BL11" s="40"/>
      <c r="BM11" s="40"/>
      <c r="BN11" s="40"/>
    </row>
    <row r="12" spans="1:66" s="29" customFormat="1" ht="15" customHeight="1" hidden="1">
      <c r="A12" s="41"/>
      <c r="B12" s="42"/>
      <c r="C12" s="42"/>
      <c r="D12" s="42"/>
      <c r="E12" s="42" t="s">
        <v>155</v>
      </c>
      <c r="F12" s="43" t="s">
        <v>156</v>
      </c>
      <c r="G12" s="34"/>
      <c r="H12" s="42"/>
      <c r="I12" s="37" t="s">
        <v>157</v>
      </c>
      <c r="J12" s="34">
        <v>2</v>
      </c>
      <c r="K12" s="34">
        <v>1</v>
      </c>
      <c r="L12" s="34"/>
      <c r="M12" s="34"/>
      <c r="N12" s="34"/>
      <c r="O12" s="34"/>
      <c r="P12" s="42"/>
      <c r="Q12" s="34"/>
      <c r="R12" s="34"/>
      <c r="S12" s="34"/>
      <c r="T12" s="34" t="s">
        <v>158</v>
      </c>
      <c r="U12" s="34">
        <v>7</v>
      </c>
      <c r="V12" s="34"/>
      <c r="W12" s="34"/>
      <c r="X12" s="34"/>
      <c r="Y12" s="34"/>
      <c r="Z12" s="34"/>
      <c r="AA12" s="34"/>
      <c r="AB12" s="34"/>
      <c r="AC12" s="38"/>
      <c r="AD12" s="34"/>
      <c r="AE12" s="34"/>
      <c r="AF12" s="34"/>
      <c r="AG12" s="34"/>
      <c r="AH12" s="34"/>
      <c r="AI12" s="34"/>
      <c r="AJ12" s="34"/>
      <c r="AK12" s="34" t="s">
        <v>158</v>
      </c>
      <c r="AL12" s="34"/>
      <c r="AM12" s="34"/>
      <c r="AN12" s="34"/>
      <c r="AO12" s="34"/>
      <c r="AP12" s="34"/>
      <c r="AQ12" s="34"/>
      <c r="AR12" s="34"/>
      <c r="AS12" s="34"/>
      <c r="AT12" s="34"/>
      <c r="AU12" s="34" t="s">
        <v>159</v>
      </c>
      <c r="AV12" s="34"/>
      <c r="AW12" s="34"/>
      <c r="AX12" s="34"/>
      <c r="AY12" s="34"/>
      <c r="AZ12" s="34"/>
      <c r="BA12" s="34"/>
      <c r="BB12" s="39"/>
      <c r="BC12" s="40"/>
      <c r="BD12" s="40"/>
      <c r="BE12" s="40"/>
      <c r="BF12" s="40"/>
      <c r="BG12" s="40"/>
      <c r="BH12" s="40"/>
      <c r="BI12" s="40"/>
      <c r="BJ12" s="40"/>
      <c r="BK12" s="40"/>
      <c r="BL12" s="40"/>
      <c r="BM12" s="40"/>
      <c r="BN12" s="40"/>
    </row>
    <row r="13" spans="1:66" s="29" customFormat="1" ht="15" customHeight="1" hidden="1">
      <c r="A13" s="41"/>
      <c r="B13" s="42"/>
      <c r="C13" s="42"/>
      <c r="D13" s="42"/>
      <c r="E13" s="42" t="s">
        <v>160</v>
      </c>
      <c r="F13" s="42"/>
      <c r="G13" s="42"/>
      <c r="H13" s="42"/>
      <c r="I13" s="37" t="s">
        <v>161</v>
      </c>
      <c r="J13" s="34">
        <v>1</v>
      </c>
      <c r="K13" s="34">
        <v>2</v>
      </c>
      <c r="L13" s="34"/>
      <c r="M13" s="34"/>
      <c r="N13" s="34"/>
      <c r="O13" s="34"/>
      <c r="P13" s="42"/>
      <c r="Q13" s="34"/>
      <c r="R13" s="34"/>
      <c r="S13" s="34"/>
      <c r="T13" s="34" t="s">
        <v>162</v>
      </c>
      <c r="U13" s="34">
        <v>7</v>
      </c>
      <c r="V13" s="34"/>
      <c r="W13" s="34"/>
      <c r="X13" s="34"/>
      <c r="Y13" s="34"/>
      <c r="Z13" s="34"/>
      <c r="AA13" s="34"/>
      <c r="AB13" s="34"/>
      <c r="AC13" s="38"/>
      <c r="AD13" s="34"/>
      <c r="AE13" s="34"/>
      <c r="AF13" s="34"/>
      <c r="AG13" s="34"/>
      <c r="AH13" s="34"/>
      <c r="AI13" s="34"/>
      <c r="AJ13" s="34"/>
      <c r="AK13" s="34"/>
      <c r="AL13" s="34"/>
      <c r="AM13" s="34"/>
      <c r="AN13" s="34"/>
      <c r="AO13" s="34"/>
      <c r="AP13" s="34"/>
      <c r="AQ13" s="34"/>
      <c r="AR13" s="34"/>
      <c r="AS13" s="34"/>
      <c r="AT13" s="34"/>
      <c r="AU13" s="34" t="s">
        <v>163</v>
      </c>
      <c r="AV13" s="34"/>
      <c r="AW13" s="34"/>
      <c r="AX13" s="34"/>
      <c r="AY13" s="34"/>
      <c r="AZ13" s="34"/>
      <c r="BA13" s="34"/>
      <c r="BB13" s="39"/>
      <c r="BC13" s="40"/>
      <c r="BD13" s="40"/>
      <c r="BE13" s="40"/>
      <c r="BF13" s="40"/>
      <c r="BG13" s="40"/>
      <c r="BH13" s="40"/>
      <c r="BI13" s="40"/>
      <c r="BJ13" s="40"/>
      <c r="BK13" s="40"/>
      <c r="BL13" s="40"/>
      <c r="BM13" s="40"/>
      <c r="BN13" s="40"/>
    </row>
    <row r="14" spans="1:66" s="29" customFormat="1" ht="15" customHeight="1" hidden="1">
      <c r="A14" s="41"/>
      <c r="B14" s="42"/>
      <c r="C14" s="42"/>
      <c r="D14" s="42"/>
      <c r="E14" s="42" t="s">
        <v>164</v>
      </c>
      <c r="F14" s="42"/>
      <c r="G14" s="42"/>
      <c r="H14" s="42"/>
      <c r="I14" s="37" t="s">
        <v>165</v>
      </c>
      <c r="J14" s="34">
        <v>1</v>
      </c>
      <c r="K14" s="34">
        <v>3</v>
      </c>
      <c r="L14" s="34"/>
      <c r="M14" s="34"/>
      <c r="N14" s="34"/>
      <c r="O14" s="34"/>
      <c r="P14" s="42"/>
      <c r="Q14" s="34"/>
      <c r="R14" s="34"/>
      <c r="S14" s="34"/>
      <c r="T14" s="34"/>
      <c r="U14" s="34"/>
      <c r="V14" s="34"/>
      <c r="W14" s="34"/>
      <c r="X14" s="34"/>
      <c r="Y14" s="34"/>
      <c r="Z14" s="34"/>
      <c r="AA14" s="34"/>
      <c r="AB14" s="34"/>
      <c r="AC14" s="38"/>
      <c r="AD14" s="34"/>
      <c r="AE14" s="34"/>
      <c r="AF14" s="34"/>
      <c r="AG14" s="34"/>
      <c r="AH14" s="34"/>
      <c r="AI14" s="34"/>
      <c r="AJ14" s="34"/>
      <c r="AK14" s="34"/>
      <c r="AL14" s="34"/>
      <c r="AM14" s="34"/>
      <c r="AN14" s="34"/>
      <c r="AO14" s="34"/>
      <c r="AP14" s="34"/>
      <c r="AQ14" s="34"/>
      <c r="AR14" s="34"/>
      <c r="AS14" s="34"/>
      <c r="AT14" s="34"/>
      <c r="AU14" s="34" t="s">
        <v>166</v>
      </c>
      <c r="AV14" s="34"/>
      <c r="AW14" s="34"/>
      <c r="AX14" s="34"/>
      <c r="AY14" s="34"/>
      <c r="AZ14" s="34"/>
      <c r="BA14" s="34"/>
      <c r="BB14" s="39"/>
      <c r="BC14" s="40"/>
      <c r="BD14" s="40"/>
      <c r="BE14" s="40"/>
      <c r="BF14" s="40"/>
      <c r="BG14" s="40"/>
      <c r="BH14" s="40"/>
      <c r="BI14" s="40"/>
      <c r="BJ14" s="40"/>
      <c r="BK14" s="40"/>
      <c r="BL14" s="40"/>
      <c r="BM14" s="40"/>
      <c r="BN14" s="40"/>
    </row>
    <row r="15" spans="1:66" s="29" customFormat="1" ht="15" customHeight="1" hidden="1">
      <c r="A15" s="41"/>
      <c r="B15" s="42"/>
      <c r="C15" s="42"/>
      <c r="D15" s="42"/>
      <c r="E15" s="42" t="s">
        <v>167</v>
      </c>
      <c r="F15" s="42"/>
      <c r="G15" s="42"/>
      <c r="H15" s="42"/>
      <c r="I15" s="37" t="s">
        <v>168</v>
      </c>
      <c r="J15" s="34">
        <v>1</v>
      </c>
      <c r="K15" s="34">
        <v>2</v>
      </c>
      <c r="L15" s="34"/>
      <c r="M15" s="34"/>
      <c r="N15" s="34"/>
      <c r="O15" s="34"/>
      <c r="P15" s="42"/>
      <c r="Q15" s="34"/>
      <c r="R15" s="34"/>
      <c r="S15" s="34"/>
      <c r="T15" s="34"/>
      <c r="U15" s="34"/>
      <c r="V15" s="34"/>
      <c r="W15" s="34"/>
      <c r="X15" s="34"/>
      <c r="Y15" s="34"/>
      <c r="Z15" s="34"/>
      <c r="AA15" s="34"/>
      <c r="AB15" s="34"/>
      <c r="AC15" s="38"/>
      <c r="AD15" s="34"/>
      <c r="AE15" s="34"/>
      <c r="AF15" s="34"/>
      <c r="AG15" s="34"/>
      <c r="AH15" s="34"/>
      <c r="AI15" s="34"/>
      <c r="AJ15" s="34"/>
      <c r="AK15" s="34"/>
      <c r="AL15" s="34"/>
      <c r="AM15" s="34"/>
      <c r="AN15" s="34"/>
      <c r="AO15" s="34"/>
      <c r="AP15" s="34"/>
      <c r="AQ15" s="34"/>
      <c r="AR15" s="34"/>
      <c r="AS15" s="34"/>
      <c r="AT15" s="34"/>
      <c r="AU15" s="34" t="s">
        <v>169</v>
      </c>
      <c r="AV15" s="34"/>
      <c r="AW15" s="34"/>
      <c r="AX15" s="34"/>
      <c r="AY15" s="34"/>
      <c r="AZ15" s="34"/>
      <c r="BA15" s="34"/>
      <c r="BB15" s="39"/>
      <c r="BC15" s="40"/>
      <c r="BD15" s="40"/>
      <c r="BE15" s="40"/>
      <c r="BF15" s="40"/>
      <c r="BG15" s="40"/>
      <c r="BH15" s="40"/>
      <c r="BI15" s="40"/>
      <c r="BJ15" s="40"/>
      <c r="BK15" s="40"/>
      <c r="BL15" s="40"/>
      <c r="BM15" s="40"/>
      <c r="BN15" s="40"/>
    </row>
    <row r="16" spans="1:66" s="29" customFormat="1" ht="15" customHeight="1" hidden="1">
      <c r="A16" s="41"/>
      <c r="B16" s="42"/>
      <c r="C16" s="42"/>
      <c r="D16" s="42"/>
      <c r="E16" s="42" t="s">
        <v>170</v>
      </c>
      <c r="F16" s="42"/>
      <c r="G16" s="42"/>
      <c r="H16" s="42"/>
      <c r="I16" s="37" t="s">
        <v>171</v>
      </c>
      <c r="J16" s="34">
        <v>2</v>
      </c>
      <c r="K16" s="34">
        <v>1</v>
      </c>
      <c r="L16" s="34"/>
      <c r="M16" s="34"/>
      <c r="N16" s="34"/>
      <c r="O16" s="34"/>
      <c r="P16" s="42"/>
      <c r="Q16" s="34"/>
      <c r="R16" s="34"/>
      <c r="S16" s="34"/>
      <c r="T16" s="34"/>
      <c r="U16" s="34"/>
      <c r="V16" s="34"/>
      <c r="W16" s="34"/>
      <c r="X16" s="34"/>
      <c r="Y16" s="34"/>
      <c r="Z16" s="34"/>
      <c r="AA16" s="34"/>
      <c r="AB16" s="34"/>
      <c r="AC16" s="38"/>
      <c r="AD16" s="34"/>
      <c r="AE16" s="34"/>
      <c r="AF16" s="34"/>
      <c r="AG16" s="34"/>
      <c r="AH16" s="34"/>
      <c r="AI16" s="34"/>
      <c r="AJ16" s="34"/>
      <c r="AK16" s="34"/>
      <c r="AL16" s="34"/>
      <c r="AM16" s="34"/>
      <c r="AN16" s="34"/>
      <c r="AO16" s="34"/>
      <c r="AP16" s="34"/>
      <c r="AQ16" s="34"/>
      <c r="AR16" s="34"/>
      <c r="AS16" s="34"/>
      <c r="AT16" s="34"/>
      <c r="AU16" s="34" t="s">
        <v>172</v>
      </c>
      <c r="AV16" s="34"/>
      <c r="AW16" s="34"/>
      <c r="AX16" s="34"/>
      <c r="AY16" s="34"/>
      <c r="AZ16" s="34"/>
      <c r="BA16" s="34"/>
      <c r="BB16" s="39"/>
      <c r="BC16" s="40"/>
      <c r="BD16" s="40"/>
      <c r="BE16" s="40"/>
      <c r="BF16" s="40"/>
      <c r="BG16" s="40"/>
      <c r="BH16" s="40"/>
      <c r="BI16" s="40"/>
      <c r="BJ16" s="40"/>
      <c r="BK16" s="40"/>
      <c r="BL16" s="40"/>
      <c r="BM16" s="40"/>
      <c r="BN16" s="40"/>
    </row>
    <row r="17" spans="1:66" s="29" customFormat="1" ht="15" customHeight="1" hidden="1">
      <c r="A17" s="41"/>
      <c r="B17" s="42"/>
      <c r="C17" s="42"/>
      <c r="D17" s="42"/>
      <c r="E17" s="42" t="s">
        <v>173</v>
      </c>
      <c r="F17" s="42"/>
      <c r="G17" s="42"/>
      <c r="H17" s="42"/>
      <c r="I17" s="37" t="s">
        <v>174</v>
      </c>
      <c r="J17" s="34">
        <v>2</v>
      </c>
      <c r="K17" s="34">
        <v>2</v>
      </c>
      <c r="L17" s="34"/>
      <c r="M17" s="34"/>
      <c r="N17" s="34"/>
      <c r="O17" s="34"/>
      <c r="P17" s="42"/>
      <c r="Q17" s="34"/>
      <c r="R17" s="34"/>
      <c r="S17" s="34"/>
      <c r="T17" s="34"/>
      <c r="U17" s="34"/>
      <c r="V17" s="34"/>
      <c r="W17" s="34"/>
      <c r="X17" s="34"/>
      <c r="Y17" s="34"/>
      <c r="Z17" s="34"/>
      <c r="AA17" s="34"/>
      <c r="AB17" s="34"/>
      <c r="AC17" s="38"/>
      <c r="AD17" s="34"/>
      <c r="AE17" s="34"/>
      <c r="AF17" s="34"/>
      <c r="AG17" s="34"/>
      <c r="AH17" s="34"/>
      <c r="AI17" s="34"/>
      <c r="AJ17" s="34"/>
      <c r="AK17" s="34"/>
      <c r="AL17" s="34"/>
      <c r="AM17" s="34"/>
      <c r="AN17" s="34"/>
      <c r="AO17" s="34"/>
      <c r="AP17" s="34"/>
      <c r="AQ17" s="34"/>
      <c r="AR17" s="34"/>
      <c r="AS17" s="34"/>
      <c r="AT17" s="34"/>
      <c r="AU17" s="34" t="s">
        <v>142</v>
      </c>
      <c r="AV17" s="34"/>
      <c r="AW17" s="34"/>
      <c r="AX17" s="34"/>
      <c r="AY17" s="34"/>
      <c r="AZ17" s="34"/>
      <c r="BA17" s="34"/>
      <c r="BB17" s="39"/>
      <c r="BC17" s="40"/>
      <c r="BD17" s="40"/>
      <c r="BE17" s="40"/>
      <c r="BF17" s="40"/>
      <c r="BG17" s="40"/>
      <c r="BH17" s="40"/>
      <c r="BI17" s="40"/>
      <c r="BJ17" s="40"/>
      <c r="BK17" s="40"/>
      <c r="BL17" s="40"/>
      <c r="BM17" s="40"/>
      <c r="BN17" s="40"/>
    </row>
    <row r="18" spans="1:66" s="29" customFormat="1" ht="15" customHeight="1" hidden="1">
      <c r="A18" s="41"/>
      <c r="B18" s="42"/>
      <c r="C18" s="42"/>
      <c r="D18" s="42"/>
      <c r="E18" s="42" t="s">
        <v>175</v>
      </c>
      <c r="F18" s="42"/>
      <c r="G18" s="42"/>
      <c r="H18" s="42"/>
      <c r="I18" s="37" t="s">
        <v>176</v>
      </c>
      <c r="J18" s="34">
        <v>1</v>
      </c>
      <c r="K18" s="34">
        <v>3</v>
      </c>
      <c r="L18" s="34"/>
      <c r="M18" s="34"/>
      <c r="N18" s="34"/>
      <c r="O18" s="34"/>
      <c r="P18" s="42"/>
      <c r="Q18" s="34"/>
      <c r="R18" s="34"/>
      <c r="S18" s="34"/>
      <c r="T18" s="34"/>
      <c r="U18" s="34"/>
      <c r="V18" s="34"/>
      <c r="W18" s="34"/>
      <c r="X18" s="34"/>
      <c r="Y18" s="34"/>
      <c r="Z18" s="34"/>
      <c r="AA18" s="34"/>
      <c r="AB18" s="34"/>
      <c r="AC18" s="38"/>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9"/>
      <c r="BC18" s="40"/>
      <c r="BD18" s="40"/>
      <c r="BE18" s="40"/>
      <c r="BF18" s="40"/>
      <c r="BG18" s="40"/>
      <c r="BH18" s="40"/>
      <c r="BI18" s="40"/>
      <c r="BJ18" s="40"/>
      <c r="BK18" s="40"/>
      <c r="BL18" s="40"/>
      <c r="BM18" s="40"/>
      <c r="BN18" s="40"/>
    </row>
    <row r="19" spans="1:66" s="29" customFormat="1" ht="15" customHeight="1" hidden="1">
      <c r="A19" s="41"/>
      <c r="B19" s="42"/>
      <c r="C19" s="42"/>
      <c r="D19" s="42"/>
      <c r="E19" s="42"/>
      <c r="F19" s="42"/>
      <c r="G19" s="42"/>
      <c r="H19" s="42"/>
      <c r="I19" s="37" t="s">
        <v>177</v>
      </c>
      <c r="J19" s="34">
        <v>1</v>
      </c>
      <c r="K19" s="34">
        <v>3</v>
      </c>
      <c r="L19" s="34"/>
      <c r="M19" s="34"/>
      <c r="N19" s="34"/>
      <c r="O19" s="34"/>
      <c r="P19" s="42"/>
      <c r="Q19" s="34"/>
      <c r="R19" s="34"/>
      <c r="S19" s="34"/>
      <c r="T19" s="34"/>
      <c r="U19" s="34"/>
      <c r="V19" s="34"/>
      <c r="W19" s="34"/>
      <c r="X19" s="34"/>
      <c r="Y19" s="34"/>
      <c r="Z19" s="34"/>
      <c r="AA19" s="34"/>
      <c r="AB19" s="34"/>
      <c r="AC19" s="38"/>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9"/>
      <c r="BC19" s="40"/>
      <c r="BD19" s="40"/>
      <c r="BE19" s="40"/>
      <c r="BF19" s="40"/>
      <c r="BG19" s="40"/>
      <c r="BH19" s="40"/>
      <c r="BI19" s="40"/>
      <c r="BJ19" s="40"/>
      <c r="BK19" s="40"/>
      <c r="BL19" s="40"/>
      <c r="BM19" s="40"/>
      <c r="BN19" s="40"/>
    </row>
    <row r="20" spans="1:66" s="29" customFormat="1" ht="15" customHeight="1" hidden="1">
      <c r="A20" s="41"/>
      <c r="B20" s="42"/>
      <c r="C20" s="42"/>
      <c r="D20" s="42"/>
      <c r="E20" s="42"/>
      <c r="F20" s="42"/>
      <c r="G20" s="42"/>
      <c r="H20" s="42"/>
      <c r="I20" s="37" t="s">
        <v>178</v>
      </c>
      <c r="J20" s="34">
        <v>1</v>
      </c>
      <c r="K20" s="34">
        <v>3</v>
      </c>
      <c r="L20" s="34"/>
      <c r="M20" s="34"/>
      <c r="N20" s="34"/>
      <c r="O20" s="34"/>
      <c r="P20" s="42"/>
      <c r="Q20" s="34"/>
      <c r="R20" s="34"/>
      <c r="S20" s="34"/>
      <c r="T20" s="34"/>
      <c r="U20" s="34"/>
      <c r="V20" s="34"/>
      <c r="W20" s="34"/>
      <c r="X20" s="34"/>
      <c r="Y20" s="34"/>
      <c r="Z20" s="34"/>
      <c r="AA20" s="34"/>
      <c r="AB20" s="34"/>
      <c r="AC20" s="38"/>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9"/>
      <c r="BC20" s="40"/>
      <c r="BD20" s="40"/>
      <c r="BE20" s="40"/>
      <c r="BF20" s="40"/>
      <c r="BG20" s="40"/>
      <c r="BH20" s="40"/>
      <c r="BI20" s="40"/>
      <c r="BJ20" s="40"/>
      <c r="BK20" s="40"/>
      <c r="BL20" s="40"/>
      <c r="BM20" s="40"/>
      <c r="BN20" s="40"/>
    </row>
    <row r="21" spans="1:66" s="29" customFormat="1" ht="15" customHeight="1" hidden="1">
      <c r="A21" s="41"/>
      <c r="B21" s="42"/>
      <c r="C21" s="42"/>
      <c r="D21" s="42"/>
      <c r="E21" s="42"/>
      <c r="F21" s="42"/>
      <c r="G21" s="42"/>
      <c r="H21" s="42"/>
      <c r="I21" s="37" t="s">
        <v>179</v>
      </c>
      <c r="J21" s="34">
        <v>4</v>
      </c>
      <c r="K21" s="34">
        <v>3</v>
      </c>
      <c r="L21" s="34"/>
      <c r="M21" s="34"/>
      <c r="N21" s="34"/>
      <c r="O21" s="34"/>
      <c r="P21" s="42"/>
      <c r="Q21" s="34"/>
      <c r="R21" s="34"/>
      <c r="S21" s="34"/>
      <c r="T21" s="34"/>
      <c r="U21" s="34"/>
      <c r="V21" s="34"/>
      <c r="W21" s="34"/>
      <c r="X21" s="34"/>
      <c r="Y21" s="34"/>
      <c r="Z21" s="34"/>
      <c r="AA21" s="34"/>
      <c r="AB21" s="34"/>
      <c r="AC21" s="38"/>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9"/>
      <c r="BC21" s="40"/>
      <c r="BD21" s="40"/>
      <c r="BE21" s="40"/>
      <c r="BF21" s="40"/>
      <c r="BG21" s="40"/>
      <c r="BH21" s="40"/>
      <c r="BI21" s="40"/>
      <c r="BJ21" s="40"/>
      <c r="BK21" s="40"/>
      <c r="BL21" s="40"/>
      <c r="BM21" s="40"/>
      <c r="BN21" s="40"/>
    </row>
    <row r="22" spans="1:66" s="29" customFormat="1" ht="15" customHeight="1" hidden="1">
      <c r="A22" s="41"/>
      <c r="B22" s="42"/>
      <c r="C22" s="42"/>
      <c r="D22" s="42"/>
      <c r="E22" s="42"/>
      <c r="F22" s="42"/>
      <c r="G22" s="42"/>
      <c r="H22" s="42"/>
      <c r="I22" s="37" t="s">
        <v>180</v>
      </c>
      <c r="J22" s="34">
        <v>4</v>
      </c>
      <c r="K22" s="34">
        <v>3</v>
      </c>
      <c r="L22" s="34"/>
      <c r="M22" s="34"/>
      <c r="N22" s="34"/>
      <c r="O22" s="34"/>
      <c r="P22" s="42"/>
      <c r="Q22" s="34"/>
      <c r="R22" s="34"/>
      <c r="S22" s="34"/>
      <c r="T22" s="34"/>
      <c r="U22" s="34"/>
      <c r="V22" s="34"/>
      <c r="W22" s="34"/>
      <c r="X22" s="34"/>
      <c r="Y22" s="34"/>
      <c r="Z22" s="34"/>
      <c r="AA22" s="34"/>
      <c r="AB22" s="34"/>
      <c r="AC22" s="38"/>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44"/>
      <c r="BC22" s="40"/>
      <c r="BD22" s="40"/>
      <c r="BE22" s="40"/>
      <c r="BF22" s="40"/>
      <c r="BG22" s="40"/>
      <c r="BH22" s="40"/>
      <c r="BI22" s="40"/>
      <c r="BJ22" s="40"/>
      <c r="BK22" s="40"/>
      <c r="BL22" s="40"/>
      <c r="BM22" s="40"/>
      <c r="BN22" s="40"/>
    </row>
    <row r="23" spans="1:30" s="25" customFormat="1" ht="15" customHeight="1" hidden="1">
      <c r="A23" s="45"/>
      <c r="B23" s="45"/>
      <c r="C23" s="45"/>
      <c r="D23" s="45"/>
      <c r="E23" s="45"/>
      <c r="F23" s="45"/>
      <c r="G23" s="45"/>
      <c r="H23" s="45"/>
      <c r="P23" s="45"/>
      <c r="AD23" s="26"/>
    </row>
    <row r="24" spans="1:55" s="48" customFormat="1" ht="15" customHeight="1" hidden="1">
      <c r="A24" s="46"/>
      <c r="B24" s="46"/>
      <c r="C24" s="46"/>
      <c r="D24" s="47"/>
      <c r="E24" s="47"/>
      <c r="F24" s="47"/>
      <c r="G24" s="47"/>
      <c r="H24" s="47"/>
      <c r="M24" s="47"/>
      <c r="P24" s="46"/>
      <c r="Y24" s="47"/>
      <c r="AC24" s="47"/>
      <c r="AD24" s="49"/>
      <c r="AE24" s="50"/>
      <c r="AF24" s="47"/>
      <c r="AH24" s="47"/>
      <c r="AO24" s="47"/>
      <c r="AP24" s="47"/>
      <c r="AQ24" s="47"/>
      <c r="AR24" s="47"/>
      <c r="AS24" s="47"/>
      <c r="AT24" s="47"/>
      <c r="AU24" s="47"/>
      <c r="AV24" s="47"/>
      <c r="AW24" s="47"/>
      <c r="AX24" s="47"/>
      <c r="AY24" s="47"/>
      <c r="AZ24" s="47"/>
      <c r="BA24" s="47"/>
      <c r="BB24" s="47"/>
      <c r="BC24" s="47"/>
    </row>
    <row r="25" spans="1:39" s="48" customFormat="1" ht="15" customHeight="1" hidden="1">
      <c r="A25" s="46"/>
      <c r="B25" s="46" t="s">
        <v>181</v>
      </c>
      <c r="C25" s="46"/>
      <c r="D25" s="46"/>
      <c r="E25" s="46"/>
      <c r="F25" s="46"/>
      <c r="G25" s="46"/>
      <c r="H25" s="46"/>
      <c r="I25" s="51" t="s">
        <v>182</v>
      </c>
      <c r="J25" s="51" t="s">
        <v>182</v>
      </c>
      <c r="K25" s="51" t="s">
        <v>182</v>
      </c>
      <c r="L25" s="51" t="s">
        <v>182</v>
      </c>
      <c r="N25" s="51" t="s">
        <v>82</v>
      </c>
      <c r="O25" s="51"/>
      <c r="P25" s="51" t="s">
        <v>182</v>
      </c>
      <c r="Q25" s="51" t="s">
        <v>182</v>
      </c>
      <c r="R25" s="51" t="s">
        <v>182</v>
      </c>
      <c r="S25" s="51" t="s">
        <v>182</v>
      </c>
      <c r="T25" s="51" t="s">
        <v>182</v>
      </c>
      <c r="U25" s="51" t="s">
        <v>182</v>
      </c>
      <c r="V25" s="51" t="s">
        <v>182</v>
      </c>
      <c r="W25" s="51" t="s">
        <v>182</v>
      </c>
      <c r="X25" s="51" t="s">
        <v>182</v>
      </c>
      <c r="Y25" s="51" t="s">
        <v>182</v>
      </c>
      <c r="Z25" s="51" t="s">
        <v>182</v>
      </c>
      <c r="AA25" s="51" t="s">
        <v>182</v>
      </c>
      <c r="AC25" s="52" t="s">
        <v>182</v>
      </c>
      <c r="AH25" s="51" t="s">
        <v>182</v>
      </c>
      <c r="AI25" s="51" t="s">
        <v>182</v>
      </c>
      <c r="AJ25" s="51" t="s">
        <v>182</v>
      </c>
      <c r="AK25" s="51" t="s">
        <v>182</v>
      </c>
      <c r="AL25" s="51" t="s">
        <v>182</v>
      </c>
      <c r="AM25" s="51" t="s">
        <v>182</v>
      </c>
    </row>
    <row r="26" spans="2:47" s="53" customFormat="1" ht="15" customHeight="1" hidden="1">
      <c r="B26" s="53" t="s">
        <v>183</v>
      </c>
      <c r="I26" s="53" t="s">
        <v>182</v>
      </c>
      <c r="J26" s="53" t="s">
        <v>182</v>
      </c>
      <c r="K26" s="53" t="s">
        <v>182</v>
      </c>
      <c r="L26" s="53" t="s">
        <v>182</v>
      </c>
      <c r="T26" s="53" t="s">
        <v>182</v>
      </c>
      <c r="U26" s="53" t="s">
        <v>182</v>
      </c>
      <c r="W26" s="53" t="s">
        <v>182</v>
      </c>
      <c r="X26" s="53" t="s">
        <v>182</v>
      </c>
      <c r="Y26" s="53" t="s">
        <v>182</v>
      </c>
      <c r="Z26" s="53" t="s">
        <v>182</v>
      </c>
      <c r="AA26" s="53" t="s">
        <v>182</v>
      </c>
      <c r="AC26" s="54" t="s">
        <v>182</v>
      </c>
      <c r="AH26" s="53" t="s">
        <v>182</v>
      </c>
      <c r="AI26" s="53" t="s">
        <v>182</v>
      </c>
      <c r="AJ26" s="53" t="s">
        <v>182</v>
      </c>
      <c r="AK26" s="53" t="s">
        <v>182</v>
      </c>
      <c r="AL26" s="53" t="s">
        <v>182</v>
      </c>
      <c r="AM26" s="53" t="s">
        <v>182</v>
      </c>
      <c r="AN26" s="53" t="s">
        <v>182</v>
      </c>
      <c r="AO26" s="53" t="s">
        <v>182</v>
      </c>
      <c r="AQ26" s="53" t="s">
        <v>182</v>
      </c>
      <c r="AR26" s="53" t="s">
        <v>182</v>
      </c>
      <c r="AS26" s="53" t="s">
        <v>182</v>
      </c>
      <c r="AT26" s="53" t="s">
        <v>182</v>
      </c>
      <c r="AU26" s="53" t="s">
        <v>182</v>
      </c>
    </row>
    <row r="27" spans="2:53" s="55" customFormat="1" ht="13.5" hidden="1">
      <c r="B27" s="55" t="s">
        <v>184</v>
      </c>
      <c r="I27" s="55" t="s">
        <v>182</v>
      </c>
      <c r="J27" s="55" t="s">
        <v>182</v>
      </c>
      <c r="K27" s="55" t="s">
        <v>182</v>
      </c>
      <c r="L27" s="55" t="s">
        <v>182</v>
      </c>
      <c r="T27" s="55" t="s">
        <v>182</v>
      </c>
      <c r="U27" s="55" t="s">
        <v>182</v>
      </c>
      <c r="W27" s="55" t="s">
        <v>182</v>
      </c>
      <c r="X27" s="55" t="s">
        <v>182</v>
      </c>
      <c r="Y27" s="55" t="s">
        <v>182</v>
      </c>
      <c r="AA27" s="55" t="s">
        <v>182</v>
      </c>
      <c r="AC27" s="56"/>
      <c r="AD27" s="55" t="s">
        <v>182</v>
      </c>
      <c r="AW27" s="55" t="s">
        <v>182</v>
      </c>
      <c r="AX27" s="55" t="s">
        <v>182</v>
      </c>
      <c r="AY27" s="55" t="s">
        <v>182</v>
      </c>
      <c r="BA27" s="55" t="s">
        <v>182</v>
      </c>
    </row>
    <row r="28" spans="1:32" s="58" customFormat="1" ht="13.5" hidden="1">
      <c r="A28" s="57"/>
      <c r="B28" s="57" t="s">
        <v>185</v>
      </c>
      <c r="C28" s="57"/>
      <c r="D28" s="57"/>
      <c r="E28" s="57"/>
      <c r="F28" s="57"/>
      <c r="G28" s="57"/>
      <c r="H28" s="57"/>
      <c r="I28" s="53" t="s">
        <v>182</v>
      </c>
      <c r="J28" s="53" t="s">
        <v>182</v>
      </c>
      <c r="K28" s="53" t="s">
        <v>182</v>
      </c>
      <c r="L28" s="53" t="s">
        <v>182</v>
      </c>
      <c r="P28" s="57"/>
      <c r="T28" s="53" t="s">
        <v>182</v>
      </c>
      <c r="U28" s="53" t="s">
        <v>182</v>
      </c>
      <c r="W28" s="53" t="s">
        <v>182</v>
      </c>
      <c r="X28" s="53" t="s">
        <v>182</v>
      </c>
      <c r="AA28" s="53" t="s">
        <v>182</v>
      </c>
      <c r="AB28" s="53" t="s">
        <v>182</v>
      </c>
      <c r="AC28" s="59"/>
      <c r="AD28" s="53" t="s">
        <v>182</v>
      </c>
      <c r="AF28" s="53" t="s">
        <v>182</v>
      </c>
    </row>
    <row r="29" spans="2:32" s="60" customFormat="1" ht="17.25" customHeight="1" hidden="1">
      <c r="B29" s="60" t="s">
        <v>186</v>
      </c>
      <c r="I29" s="61" t="s">
        <v>182</v>
      </c>
      <c r="J29" s="61" t="s">
        <v>182</v>
      </c>
      <c r="K29" s="61" t="s">
        <v>182</v>
      </c>
      <c r="L29" s="61" t="s">
        <v>182</v>
      </c>
      <c r="M29" s="61" t="s">
        <v>182</v>
      </c>
      <c r="N29" s="61" t="s">
        <v>182</v>
      </c>
      <c r="O29" s="61"/>
      <c r="U29" s="61" t="s">
        <v>182</v>
      </c>
      <c r="W29" s="61" t="s">
        <v>182</v>
      </c>
      <c r="X29" s="61" t="s">
        <v>182</v>
      </c>
      <c r="Z29" s="61" t="s">
        <v>182</v>
      </c>
      <c r="AA29" s="61" t="s">
        <v>182</v>
      </c>
      <c r="AC29" s="62"/>
      <c r="AD29" s="61" t="s">
        <v>182</v>
      </c>
      <c r="AF29" s="61" t="s">
        <v>182</v>
      </c>
    </row>
    <row r="30" spans="2:70" s="63" customFormat="1" ht="35.25" customHeight="1">
      <c r="B30" s="64" t="s">
        <v>187</v>
      </c>
      <c r="C30" s="64"/>
      <c r="D30" s="64"/>
      <c r="E30" s="64"/>
      <c r="F30" s="64"/>
      <c r="G30" s="64"/>
      <c r="H30" s="64"/>
      <c r="I30" s="65" t="s">
        <v>188</v>
      </c>
      <c r="J30" s="65"/>
      <c r="K30" s="65"/>
      <c r="L30" s="65"/>
      <c r="M30" s="66" t="s">
        <v>189</v>
      </c>
      <c r="N30" s="66"/>
      <c r="O30" s="64" t="s">
        <v>190</v>
      </c>
      <c r="P30" s="64"/>
      <c r="Q30" s="64"/>
      <c r="R30" s="65" t="s">
        <v>191</v>
      </c>
      <c r="S30" s="65"/>
      <c r="T30" s="65"/>
      <c r="U30" s="65"/>
      <c r="V30" s="65"/>
      <c r="W30" s="65" t="s">
        <v>192</v>
      </c>
      <c r="X30" s="65"/>
      <c r="Y30" s="65"/>
      <c r="Z30" s="65"/>
      <c r="AA30" s="65"/>
      <c r="AB30" s="65"/>
      <c r="AC30" s="65"/>
      <c r="AD30" s="65"/>
      <c r="AE30" s="65"/>
      <c r="AF30" s="65"/>
      <c r="AG30" s="65"/>
      <c r="AH30" s="64" t="s">
        <v>193</v>
      </c>
      <c r="AI30" s="64"/>
      <c r="AJ30" s="64"/>
      <c r="AK30" s="64"/>
      <c r="AL30" s="64"/>
      <c r="AM30" s="64"/>
      <c r="AN30" s="64"/>
      <c r="AO30" s="64" t="s">
        <v>194</v>
      </c>
      <c r="AP30" s="64"/>
      <c r="AQ30" s="64"/>
      <c r="AR30" s="64"/>
      <c r="AS30" s="64"/>
      <c r="AT30" s="64"/>
      <c r="AU30" s="64" t="s">
        <v>195</v>
      </c>
      <c r="AV30" s="64"/>
      <c r="AW30" s="64" t="s">
        <v>196</v>
      </c>
      <c r="AX30" s="64"/>
      <c r="AY30" s="64" t="s">
        <v>197</v>
      </c>
      <c r="AZ30" s="64"/>
      <c r="BA30" s="64"/>
      <c r="BB30" s="64" t="s">
        <v>142</v>
      </c>
      <c r="BC30" s="67" t="s">
        <v>198</v>
      </c>
      <c r="BD30" s="67"/>
      <c r="BE30" s="67"/>
      <c r="BF30" s="67"/>
      <c r="BG30" s="67"/>
      <c r="BH30" s="67"/>
      <c r="BI30" s="67"/>
      <c r="BJ30" s="67"/>
      <c r="BK30" s="67"/>
      <c r="BL30" s="67"/>
      <c r="BM30" s="67"/>
      <c r="BN30" s="67"/>
      <c r="BO30" s="68" t="s">
        <v>199</v>
      </c>
      <c r="BP30" s="68"/>
      <c r="BQ30" s="68"/>
      <c r="BR30" s="68"/>
    </row>
    <row r="31" spans="2:70" s="69" customFormat="1" ht="39" customHeight="1">
      <c r="B31" s="70" t="s">
        <v>200</v>
      </c>
      <c r="C31" s="70"/>
      <c r="D31" s="70"/>
      <c r="E31" s="70"/>
      <c r="F31" s="70"/>
      <c r="G31" s="70"/>
      <c r="H31" s="70"/>
      <c r="I31" s="71" t="s">
        <v>201</v>
      </c>
      <c r="J31" s="71"/>
      <c r="K31" s="71"/>
      <c r="L31" s="71"/>
      <c r="M31" s="72"/>
      <c r="N31" s="72"/>
      <c r="O31" s="73" t="s">
        <v>202</v>
      </c>
      <c r="P31" s="73"/>
      <c r="Q31" s="73"/>
      <c r="R31" s="74" t="s">
        <v>203</v>
      </c>
      <c r="S31" s="74"/>
      <c r="T31" s="74"/>
      <c r="U31" s="74"/>
      <c r="V31" s="74"/>
      <c r="W31" s="75"/>
      <c r="X31" s="75"/>
      <c r="Y31" s="75"/>
      <c r="Z31" s="75"/>
      <c r="AA31" s="75"/>
      <c r="AB31" s="75"/>
      <c r="AC31" s="75"/>
      <c r="AD31" s="75"/>
      <c r="AE31" s="75"/>
      <c r="AF31" s="75"/>
      <c r="AG31" s="75"/>
      <c r="AH31" s="76" t="s">
        <v>204</v>
      </c>
      <c r="AI31" s="76"/>
      <c r="AJ31" s="76"/>
      <c r="AK31" s="76"/>
      <c r="AL31" s="76"/>
      <c r="AM31" s="76"/>
      <c r="AN31" s="76"/>
      <c r="AO31" s="76" t="s">
        <v>205</v>
      </c>
      <c r="AP31" s="76"/>
      <c r="AQ31" s="76"/>
      <c r="AR31" s="76"/>
      <c r="AS31" s="76"/>
      <c r="AT31" s="76"/>
      <c r="AU31" s="76" t="s">
        <v>206</v>
      </c>
      <c r="AV31" s="76"/>
      <c r="AW31" s="77"/>
      <c r="AX31" s="77"/>
      <c r="AY31" s="77"/>
      <c r="AZ31" s="77"/>
      <c r="BA31" s="77"/>
      <c r="BB31" s="78" t="s">
        <v>207</v>
      </c>
      <c r="BC31" s="79" t="s">
        <v>208</v>
      </c>
      <c r="BD31" s="79"/>
      <c r="BE31" s="79"/>
      <c r="BF31" s="79"/>
      <c r="BG31" s="79"/>
      <c r="BH31" s="79"/>
      <c r="BI31" s="79"/>
      <c r="BJ31" s="79"/>
      <c r="BK31" s="79"/>
      <c r="BL31" s="79"/>
      <c r="BM31" s="79"/>
      <c r="BN31" s="79"/>
      <c r="BO31" s="80"/>
      <c r="BP31" s="80"/>
      <c r="BQ31" s="80"/>
      <c r="BR31" s="80"/>
    </row>
    <row r="32" spans="2:70" s="81" customFormat="1" ht="138" customHeight="1">
      <c r="B32" s="82" t="s">
        <v>65</v>
      </c>
      <c r="C32" s="83" t="s">
        <v>209</v>
      </c>
      <c r="D32" s="84" t="s">
        <v>210</v>
      </c>
      <c r="E32" s="84" t="s">
        <v>211</v>
      </c>
      <c r="F32" s="84" t="s">
        <v>212</v>
      </c>
      <c r="G32" s="85" t="s">
        <v>213</v>
      </c>
      <c r="H32" s="86" t="s">
        <v>214</v>
      </c>
      <c r="I32" s="87" t="s">
        <v>215</v>
      </c>
      <c r="J32" s="88" t="s">
        <v>216</v>
      </c>
      <c r="K32" s="89" t="s">
        <v>217</v>
      </c>
      <c r="L32" s="90" t="s">
        <v>218</v>
      </c>
      <c r="M32" s="87" t="s">
        <v>219</v>
      </c>
      <c r="N32" s="91" t="s">
        <v>220</v>
      </c>
      <c r="O32" s="92" t="s">
        <v>221</v>
      </c>
      <c r="P32" s="88" t="s">
        <v>222</v>
      </c>
      <c r="Q32" s="93" t="s">
        <v>223</v>
      </c>
      <c r="R32" s="87" t="s">
        <v>224</v>
      </c>
      <c r="S32" s="88" t="s">
        <v>225</v>
      </c>
      <c r="T32" s="88" t="s">
        <v>226</v>
      </c>
      <c r="U32" s="89" t="s">
        <v>227</v>
      </c>
      <c r="V32" s="94" t="s">
        <v>228</v>
      </c>
      <c r="W32" s="95" t="s">
        <v>229</v>
      </c>
      <c r="X32" s="96" t="s">
        <v>230</v>
      </c>
      <c r="Y32" s="89" t="s">
        <v>231</v>
      </c>
      <c r="Z32" s="88" t="s">
        <v>232</v>
      </c>
      <c r="AA32" s="88" t="s">
        <v>233</v>
      </c>
      <c r="AB32" s="88" t="s">
        <v>234</v>
      </c>
      <c r="AC32" s="97" t="s">
        <v>235</v>
      </c>
      <c r="AD32" s="98" t="s">
        <v>236</v>
      </c>
      <c r="AE32" s="99" t="s">
        <v>237</v>
      </c>
      <c r="AF32" s="100" t="s">
        <v>238</v>
      </c>
      <c r="AG32" s="101" t="s">
        <v>239</v>
      </c>
      <c r="AH32" s="95" t="s">
        <v>229</v>
      </c>
      <c r="AI32" s="96" t="s">
        <v>230</v>
      </c>
      <c r="AJ32" s="88" t="s">
        <v>240</v>
      </c>
      <c r="AK32" s="88" t="s">
        <v>241</v>
      </c>
      <c r="AL32" s="96" t="s">
        <v>242</v>
      </c>
      <c r="AM32" s="96" t="s">
        <v>243</v>
      </c>
      <c r="AN32" s="93" t="s">
        <v>244</v>
      </c>
      <c r="AO32" s="102" t="s">
        <v>245</v>
      </c>
      <c r="AP32" s="98" t="s">
        <v>246</v>
      </c>
      <c r="AQ32" s="88" t="s">
        <v>240</v>
      </c>
      <c r="AR32" s="88" t="s">
        <v>241</v>
      </c>
      <c r="AS32" s="98" t="s">
        <v>247</v>
      </c>
      <c r="AT32" s="103" t="s">
        <v>243</v>
      </c>
      <c r="AU32" s="104" t="s">
        <v>248</v>
      </c>
      <c r="AV32" s="103" t="s">
        <v>249</v>
      </c>
      <c r="AW32" s="105" t="s">
        <v>250</v>
      </c>
      <c r="AX32" s="103" t="s">
        <v>251</v>
      </c>
      <c r="AY32" s="105" t="s">
        <v>252</v>
      </c>
      <c r="AZ32" s="106" t="s">
        <v>251</v>
      </c>
      <c r="BA32" s="107" t="s">
        <v>253</v>
      </c>
      <c r="BB32" s="108" t="s">
        <v>254</v>
      </c>
      <c r="BC32" s="109" t="s">
        <v>255</v>
      </c>
      <c r="BD32" s="110" t="s">
        <v>256</v>
      </c>
      <c r="BE32" s="110" t="s">
        <v>257</v>
      </c>
      <c r="BF32" s="110" t="s">
        <v>258</v>
      </c>
      <c r="BG32" s="110" t="s">
        <v>259</v>
      </c>
      <c r="BH32" s="110" t="s">
        <v>260</v>
      </c>
      <c r="BI32" s="110" t="s">
        <v>261</v>
      </c>
      <c r="BJ32" s="110" t="s">
        <v>262</v>
      </c>
      <c r="BK32" s="110" t="s">
        <v>263</v>
      </c>
      <c r="BL32" s="110" t="s">
        <v>264</v>
      </c>
      <c r="BM32" s="110" t="s">
        <v>265</v>
      </c>
      <c r="BN32" s="110" t="s">
        <v>266</v>
      </c>
      <c r="BO32" s="111" t="s">
        <v>267</v>
      </c>
      <c r="BP32" s="111" t="s">
        <v>268</v>
      </c>
      <c r="BQ32" s="111" t="s">
        <v>269</v>
      </c>
      <c r="BR32" s="106" t="s">
        <v>270</v>
      </c>
    </row>
    <row r="33" spans="2:70" s="112" customFormat="1" ht="47.25" customHeight="1">
      <c r="B33" s="113"/>
      <c r="C33" s="114"/>
      <c r="D33" s="115"/>
      <c r="E33" s="116"/>
      <c r="F33" s="117"/>
      <c r="G33" s="118"/>
      <c r="H33" s="119"/>
      <c r="I33" s="113"/>
      <c r="J33" s="117"/>
      <c r="K33" s="116"/>
      <c r="L33" s="119"/>
      <c r="M33" s="113"/>
      <c r="N33" s="120"/>
      <c r="O33" s="121"/>
      <c r="P33" s="116"/>
      <c r="Q33" s="119"/>
      <c r="R33" s="122"/>
      <c r="S33" s="116"/>
      <c r="T33" s="116"/>
      <c r="U33" s="123"/>
      <c r="V33" s="124">
        <f>IF(T33="","",(HLOOKUP(BR33,'材積表'!$A$6:$BJ$106,U33+1,FALSE)*R33))</f>
        <v>0</v>
      </c>
      <c r="W33" s="125"/>
      <c r="X33" s="115"/>
      <c r="Y33" s="116"/>
      <c r="Z33" s="116"/>
      <c r="AA33" s="126"/>
      <c r="AB33" s="127"/>
      <c r="AC33" s="128"/>
      <c r="AD33" s="129">
        <f>IF(V33="","",IF(AA33&gt;R33,"伐面過大",IF(AND(Z33="皆",AC33&gt;0),"伐率不可",ROUND(V33*AA33/R33*IF(AC33="",1,AC33),0))))</f>
        <v>0</v>
      </c>
      <c r="AE33" s="130">
        <f>IF(Y33="主",ROUND(AD33*0.8,0),IF(Y33="間",ROUND(AD33*0.6,0),""))</f>
        <v>0</v>
      </c>
      <c r="AF33" s="131"/>
      <c r="AG33" s="132"/>
      <c r="AH33" s="133"/>
      <c r="AI33" s="134"/>
      <c r="AJ33" s="116"/>
      <c r="AK33" s="116"/>
      <c r="AL33" s="126"/>
      <c r="AM33" s="123"/>
      <c r="AN33" s="135"/>
      <c r="AO33" s="136">
        <f>IF(OR(AJ33="萌芽",AJ33="天然下種"),DATE(YEAR(X33)-(MONTH(X33)&lt;4)+6,4,1),"")</f>
        <v>0</v>
      </c>
      <c r="AP33" s="137">
        <f>IF(OR(AJ33="萌芽",AJ33="天然下種"),DATE(YEAR(X33)-(MONTH(X33)&lt;4)+8,3,31),"")</f>
        <v>0</v>
      </c>
      <c r="AQ33" s="116"/>
      <c r="AR33" s="116"/>
      <c r="AS33" s="138">
        <f>IF(AJ33="","",IF(OR(AJ33="萌芽",AJ33="天然下種"),AL33,""))</f>
        <v>0</v>
      </c>
      <c r="AT33" s="139"/>
      <c r="AU33" s="140"/>
      <c r="AV33" s="141"/>
      <c r="AW33" s="140" t="s">
        <v>109</v>
      </c>
      <c r="AX33" s="119"/>
      <c r="AY33" s="140" t="s">
        <v>109</v>
      </c>
      <c r="AZ33" s="142"/>
      <c r="BA33" s="143"/>
      <c r="BB33" s="144"/>
      <c r="BC33" s="145">
        <f>IF(D33="","",IF(AND(D33+30&lt;=W33,D33+90&gt;=W33),"","届日NG"))</f>
        <v>0</v>
      </c>
      <c r="BD33" s="146">
        <f>IF(Z33&lt;&gt;"皆","",IF(AND(Z33="皆",AA33&lt;=20),"","伐面NG"))</f>
        <v>0</v>
      </c>
      <c r="BE33" s="146">
        <f>IF(AND(Z33="皆",AC33&gt;0),"皆率NG",IF(Z33&lt;&gt;"択","",IF(AND(Z33="択",AC33&lt;=30%),"",IF(AND(Z33="択",AJ33="植栽",AC33&lt;=40%),"","択率NG"))))</f>
        <v>0</v>
      </c>
      <c r="BF33" s="146">
        <f>IF(Y33&lt;&gt;"間","",IF(AND(Y33="間",AC33&lt;=35%),"","間率NG"))</f>
        <v>0</v>
      </c>
      <c r="BG33" s="147" t="e">
        <f>IF(Q33=Q$5,VLOOKUP(T33,$T$5:$X$13,4,FALSE),IF(Q33=Q$8,VLOOKUP(T33,$T$5:$X$13,5,FALSE),VLOOKUP(T33,$T$5:$X$13,3,FALSE)))</f>
        <v>#N/A</v>
      </c>
      <c r="BH33" s="146">
        <f>IF(Y33&lt;&gt;"主","",IF(AND(Y33="主",U33&gt;=BG33),"","林齢NG"))</f>
        <v>0</v>
      </c>
      <c r="BI33" s="148">
        <f>IF(X33="","",IF(X33&lt;=DATE(YEAR(W33)+1,3,31),"","伐期NG"))</f>
        <v>0</v>
      </c>
      <c r="BJ33" s="146">
        <f>IF(AND(Z33="皆",AA33&lt;&gt;(AL33+AV33)),"造面NG",IF(AND(Z33="択",AA33*AC33&lt;&gt;AL33+AV33),"造面NG",""))</f>
        <v>0</v>
      </c>
      <c r="BK33" s="149">
        <f>IF(AJ33="","",IF(OR(AJ33="萌芽",AJ33="天然下種",Z33="択"),IF(AP33&lt;=DATE(YEAR(X33)-(MONTH(X33)&lt;4)+8,3,31),"","天更7年NG"),IF(AI33&lt;=DATE(YEAR(X33)-(MONTH(X33)&lt;4)+3,3,31),"","植栽2年NG")))</f>
        <v>0</v>
      </c>
      <c r="BL33" s="149">
        <f>IF(OR(AK33="",AK33="タケ"),"",IF(AM33&lt;VLOOKUP(AK33,$AK$5:$AM$11,2,FALSE),"少NG",IF(AM33&gt;VLOOKUP(AK33,$AK$5:$AM$11,3,FALSE),"多NG","")))</f>
        <v>0</v>
      </c>
      <c r="BM33" s="146">
        <f>IF(OR(AJ33="植栽",AJ33="播種",AJ33=""),"",IF(AL33=AS33,"","5面NG"))</f>
        <v>0</v>
      </c>
      <c r="BN33" s="149">
        <f>IF(OR(AR33="",AR33="タケ"),"",IF(AT33&lt;VLOOKUP(AR33,$AK$5:$AM$11,2,FALSE),"少NG",IF(AT33&gt;VLOOKUP(AR33,$AK$5:$AM$11,3,FALSE),"多NG","")))</f>
        <v>0</v>
      </c>
      <c r="BO33" s="150">
        <f>IF(T33="","",VLOOKUP(T33,$T$5:$U$13,2,FALSE))</f>
        <v>0</v>
      </c>
      <c r="BP33" s="150">
        <f>IF(I33="","",VLOOKUP(I33,$I$5:$K$22,2,FALSE))</f>
        <v>0</v>
      </c>
      <c r="BQ33" s="150" t="e">
        <f>IF(LEFT(J33,3)="野津町",1,IF(LEFT(J33,3)="野津原",2,IF(LEFT(J33,3)="佐賀関",4,IF(MID(J33,2,2)="津江",1,IF(OR(LEFT(J33,2)="宇目",LEFT(J33,2)="弥生",LEFT(J33,2)="直川",LEFT(J33,2)="本匠"),1,VLOOKUP(I33,$I$5:$K$22,3,FALSE))))))</f>
        <v>#N/A</v>
      </c>
      <c r="BR33" s="151" t="e">
        <f>100*BO33+10*BP33+BQ33</f>
        <v>#VALUE!</v>
      </c>
    </row>
    <row r="34" spans="2:70" s="112" customFormat="1" ht="47.25" customHeight="1">
      <c r="B34" s="113"/>
      <c r="C34" s="114"/>
      <c r="D34" s="115"/>
      <c r="E34" s="116"/>
      <c r="F34" s="117"/>
      <c r="G34" s="118"/>
      <c r="H34" s="119"/>
      <c r="I34" s="113"/>
      <c r="J34" s="117"/>
      <c r="K34" s="116"/>
      <c r="L34" s="119"/>
      <c r="M34" s="113"/>
      <c r="N34" s="120"/>
      <c r="O34" s="121"/>
      <c r="P34" s="116"/>
      <c r="Q34" s="119"/>
      <c r="R34" s="122"/>
      <c r="S34" s="116"/>
      <c r="T34" s="116"/>
      <c r="U34" s="123"/>
      <c r="V34" s="124">
        <f>IF(T34="","",(HLOOKUP(BR34,'材積表'!$A$6:$BJ$106,U34+1,FALSE)*R34))</f>
        <v>0</v>
      </c>
      <c r="W34" s="125"/>
      <c r="X34" s="115"/>
      <c r="Y34" s="116"/>
      <c r="Z34" s="116"/>
      <c r="AA34" s="126"/>
      <c r="AB34" s="127"/>
      <c r="AC34" s="128"/>
      <c r="AD34" s="129">
        <f>IF(V34="","",IF(AA34&gt;R34,"伐面過大",IF(AND(Z34="皆",AC34&gt;0),"伐率不可",ROUND(V34*AA34/R34*IF(AC34="",1,AC34),0))))</f>
        <v>0</v>
      </c>
      <c r="AE34" s="130">
        <f>IF(Y34="主",ROUND(AD34*0.8,0),IF(Y34="間",ROUND(AD34*0.6,0),""))</f>
        <v>0</v>
      </c>
      <c r="AF34" s="131"/>
      <c r="AG34" s="132"/>
      <c r="AH34" s="133"/>
      <c r="AI34" s="134"/>
      <c r="AJ34" s="116"/>
      <c r="AK34" s="116"/>
      <c r="AL34" s="126"/>
      <c r="AM34" s="123"/>
      <c r="AN34" s="135"/>
      <c r="AO34" s="136">
        <f>IF(OR(AJ34="萌芽",AJ34="天然下種"),DATE(YEAR(X34)-(MONTH(X34)&lt;4)+6,4,1),"")</f>
        <v>0</v>
      </c>
      <c r="AP34" s="137">
        <f>IF(OR(AJ34="萌芽",AJ34="天然下種"),DATE(YEAR(X34)-(MONTH(X34)&lt;4)+8,3,31),"")</f>
        <v>0</v>
      </c>
      <c r="AQ34" s="116"/>
      <c r="AR34" s="116"/>
      <c r="AS34" s="138">
        <f>IF(AJ34="","",IF(OR(AJ34="萌芽",AJ34="天然下種"),AL34,""))</f>
        <v>0</v>
      </c>
      <c r="AT34" s="139"/>
      <c r="AU34" s="140"/>
      <c r="AV34" s="141"/>
      <c r="AW34" s="140" t="s">
        <v>109</v>
      </c>
      <c r="AX34" s="119"/>
      <c r="AY34" s="140" t="s">
        <v>109</v>
      </c>
      <c r="AZ34" s="142"/>
      <c r="BA34" s="143"/>
      <c r="BB34" s="144"/>
      <c r="BC34" s="145">
        <f>IF(D34="","",IF(AND(D34+30&lt;=W34,D34+90&gt;=W34),"","届日NG"))</f>
        <v>0</v>
      </c>
      <c r="BD34" s="146">
        <f>IF(Z34&lt;&gt;"皆","",IF(AND(Z34="皆",AA34&lt;=20),"","伐面NG"))</f>
        <v>0</v>
      </c>
      <c r="BE34" s="146">
        <f>IF(AND(Z34="皆",AC34&gt;0),"皆率NG",IF(Z34&lt;&gt;"択","",IF(AND(Z34="択",AC34&lt;=30%),"",IF(AND(Z34="択",AJ34="植栽",AC34&lt;=40%),"","択率NG"))))</f>
        <v>0</v>
      </c>
      <c r="BF34" s="146">
        <f>IF(Y34&lt;&gt;"間","",IF(AND(Y34="間",AC34&lt;=35%),"","間率NG"))</f>
        <v>0</v>
      </c>
      <c r="BG34" s="147" t="e">
        <f>IF(Q34=Q$5,VLOOKUP(T34,$T$5:$X$13,4,FALSE),IF(Q34=Q$8,VLOOKUP(T34,$T$5:$X$13,5,FALSE),VLOOKUP(T34,$T$5:$X$13,3,FALSE)))</f>
        <v>#N/A</v>
      </c>
      <c r="BH34" s="146">
        <f>IF(Y34&lt;&gt;"主","",IF(AND(Y34="主",U34&gt;=BG34),"","林齢NG"))</f>
        <v>0</v>
      </c>
      <c r="BI34" s="148">
        <f>IF(X34="","",IF(X34&lt;=DATE(YEAR(W34)+1,3,31),"","伐期NG"))</f>
        <v>0</v>
      </c>
      <c r="BJ34" s="146">
        <f>IF(AND(Z34="皆",AA34&lt;&gt;(AL34+AV34)),"造面NG",IF(AND(Z34="択",AA34*AC34&lt;&gt;AL34+AV34),"造面NG",""))</f>
        <v>0</v>
      </c>
      <c r="BK34" s="149">
        <f>IF(AJ34="","",IF(OR(AJ34="萌芽",AJ34="天然下種",Z34="択"),IF(AP34&lt;=DATE(YEAR(X34)-(MONTH(X34)&lt;4)+8,3,31),"","天更7年NG"),IF(AI34&lt;=DATE(YEAR(X34)-(MONTH(X34)&lt;4)+3,3,31),"","植栽2年NG")))</f>
        <v>0</v>
      </c>
      <c r="BL34" s="149">
        <f>IF(OR(AK34="",AK34="タケ"),"",IF(AM34&lt;VLOOKUP(AK34,$AK$5:$AM$11,2,FALSE),"少NG",IF(AM34&gt;VLOOKUP(AK34,$AK$5:$AM$11,3,FALSE),"多NG","")))</f>
        <v>0</v>
      </c>
      <c r="BM34" s="146">
        <f>IF(OR(AJ34="植栽",AJ34="播種",AJ34=""),"",IF(AL34=AS34,"","5面NG"))</f>
        <v>0</v>
      </c>
      <c r="BN34" s="149">
        <f>IF(OR(AR34="",AR34="タケ"),"",IF(AT34&lt;VLOOKUP(AR34,$AK$5:$AM$11,2,FALSE),"少NG",IF(AT34&gt;VLOOKUP(AR34,$AK$5:$AM$11,3,FALSE),"多NG","")))</f>
        <v>0</v>
      </c>
      <c r="BO34" s="150">
        <f>IF(T34="","",VLOOKUP(T34,$T$5:$U$13,2,FALSE))</f>
        <v>0</v>
      </c>
      <c r="BP34" s="150">
        <f>IF(I34="","",VLOOKUP(I34,$I$5:$K$22,2,FALSE))</f>
        <v>0</v>
      </c>
      <c r="BQ34" s="150" t="e">
        <f>IF(LEFT(J34,3)="野津町",1,IF(LEFT(J34,3)="野津原",2,IF(LEFT(J34,3)="佐賀関",4,IF(MID(J34,2,2)="津江",1,IF(OR(LEFT(J34,2)="宇目",LEFT(J34,2)="弥生",LEFT(J34,2)="直川",LEFT(J34,2)="本匠"),1,VLOOKUP(I34,$I$5:$K$22,3,FALSE))))))</f>
        <v>#N/A</v>
      </c>
      <c r="BR34" s="151" t="e">
        <f>100*BO34+10*BP34+BQ34</f>
        <v>#VALUE!</v>
      </c>
    </row>
    <row r="35" spans="2:70" s="112" customFormat="1" ht="47.25" customHeight="1">
      <c r="B35" s="113"/>
      <c r="C35" s="114"/>
      <c r="D35" s="115"/>
      <c r="E35" s="116"/>
      <c r="F35" s="117"/>
      <c r="G35" s="118"/>
      <c r="H35" s="119"/>
      <c r="I35" s="113"/>
      <c r="J35" s="117"/>
      <c r="K35" s="116"/>
      <c r="L35" s="119"/>
      <c r="M35" s="113"/>
      <c r="N35" s="120"/>
      <c r="O35" s="121"/>
      <c r="P35" s="116"/>
      <c r="Q35" s="119"/>
      <c r="R35" s="122"/>
      <c r="S35" s="116"/>
      <c r="T35" s="116"/>
      <c r="U35" s="123"/>
      <c r="V35" s="124">
        <f>IF(T35="","",(HLOOKUP(BR35,'材積表'!$A$6:$BJ$106,U35+1,FALSE)*R35))</f>
        <v>0</v>
      </c>
      <c r="W35" s="125"/>
      <c r="X35" s="115"/>
      <c r="Y35" s="116"/>
      <c r="Z35" s="116"/>
      <c r="AA35" s="126"/>
      <c r="AB35" s="127"/>
      <c r="AC35" s="128"/>
      <c r="AD35" s="129">
        <f>IF(V35="","",IF(AA35&gt;R35,"伐面過大",IF(AND(Z35="皆",AC35&gt;0),"伐率不可",ROUND(V35*AA35/R35*IF(AC35="",1,AC35),0))))</f>
        <v>0</v>
      </c>
      <c r="AE35" s="130">
        <f>IF(Y35="主",ROUND(AD35*0.8,0),IF(Y35="間",ROUND(AD35*0.6,0),""))</f>
        <v>0</v>
      </c>
      <c r="AF35" s="131"/>
      <c r="AG35" s="132"/>
      <c r="AH35" s="133"/>
      <c r="AI35" s="134"/>
      <c r="AJ35" s="116"/>
      <c r="AK35" s="116"/>
      <c r="AL35" s="126"/>
      <c r="AM35" s="123"/>
      <c r="AN35" s="135"/>
      <c r="AO35" s="136">
        <f>IF(OR(AJ35="萌芽",AJ35="天然下種"),DATE(YEAR(X35)-(MONTH(X35)&lt;4)+6,4,1),"")</f>
        <v>0</v>
      </c>
      <c r="AP35" s="137">
        <f>IF(OR(AJ35="萌芽",AJ35="天然下種"),DATE(YEAR(X35)-(MONTH(X35)&lt;4)+8,3,31),"")</f>
        <v>0</v>
      </c>
      <c r="AQ35" s="116"/>
      <c r="AR35" s="116"/>
      <c r="AS35" s="138">
        <f>IF(AJ35="","",IF(OR(AJ35="萌芽",AJ35="天然下種"),AL35,""))</f>
        <v>0</v>
      </c>
      <c r="AT35" s="139"/>
      <c r="AU35" s="140"/>
      <c r="AV35" s="141"/>
      <c r="AW35" s="140" t="s">
        <v>109</v>
      </c>
      <c r="AX35" s="119"/>
      <c r="AY35" s="140" t="s">
        <v>109</v>
      </c>
      <c r="AZ35" s="142"/>
      <c r="BA35" s="143"/>
      <c r="BB35" s="144"/>
      <c r="BC35" s="145">
        <f>IF(D35="","",IF(AND(D35+30&lt;=W35,D35+90&gt;=W35),"","届日NG"))</f>
        <v>0</v>
      </c>
      <c r="BD35" s="146">
        <f>IF(Z35&lt;&gt;"皆","",IF(AND(Z35="皆",AA35&lt;=20),"","伐面NG"))</f>
        <v>0</v>
      </c>
      <c r="BE35" s="146">
        <f>IF(AND(Z35="皆",AC35&gt;0),"皆率NG",IF(Z35&lt;&gt;"択","",IF(AND(Z35="択",AC35&lt;=30%),"",IF(AND(Z35="択",AJ35="植栽",AC35&lt;=40%),"","択率NG"))))</f>
        <v>0</v>
      </c>
      <c r="BF35" s="146">
        <f>IF(Y35&lt;&gt;"間","",IF(AND(Y35="間",AC35&lt;=35%),"","間率NG"))</f>
        <v>0</v>
      </c>
      <c r="BG35" s="147" t="e">
        <f>IF(Q35=Q$5,VLOOKUP(T35,$T$5:$X$13,4,FALSE),IF(Q35=Q$8,VLOOKUP(T35,$T$5:$X$13,5,FALSE),VLOOKUP(T35,$T$5:$X$13,3,FALSE)))</f>
        <v>#N/A</v>
      </c>
      <c r="BH35" s="146">
        <f>IF(Y35&lt;&gt;"主","",IF(AND(Y35="主",U35&gt;=BG35),"","林齢NG"))</f>
        <v>0</v>
      </c>
      <c r="BI35" s="148">
        <f>IF(X35="","",IF(X35&lt;=DATE(YEAR(W35)+1,3,31),"","伐期NG"))</f>
        <v>0</v>
      </c>
      <c r="BJ35" s="146">
        <f>IF(AND(Z35="皆",AA35&lt;&gt;(AL35+AV35)),"造面NG",IF(AND(Z35="択",AA35*AC35&lt;&gt;AL35+AV35),"造面NG",""))</f>
        <v>0</v>
      </c>
      <c r="BK35" s="149">
        <f>IF(AJ35="","",IF(OR(AJ35="萌芽",AJ35="天然下種",Z35="択"),IF(AP35&lt;=DATE(YEAR(X35)-(MONTH(X35)&lt;4)+8,3,31),"","天更7年NG"),IF(AI35&lt;=DATE(YEAR(X35)-(MONTH(X35)&lt;4)+3,3,31),"","植栽2年NG")))</f>
        <v>0</v>
      </c>
      <c r="BL35" s="149">
        <f>IF(OR(AK35="",AK35="タケ"),"",IF(AM35&lt;VLOOKUP(AK35,$AK$5:$AM$11,2,FALSE),"少NG",IF(AM35&gt;VLOOKUP(AK35,$AK$5:$AM$11,3,FALSE),"多NG","")))</f>
        <v>0</v>
      </c>
      <c r="BM35" s="146">
        <f>IF(OR(AJ35="植栽",AJ35="播種",AJ35=""),"",IF(AL35=AS35,"","5面NG"))</f>
        <v>0</v>
      </c>
      <c r="BN35" s="149">
        <f>IF(OR(AR35="",AR35="タケ"),"",IF(AT35&lt;VLOOKUP(AR35,$AK$5:$AM$11,2,FALSE),"少NG",IF(AT35&gt;VLOOKUP(AR35,$AK$5:$AM$11,3,FALSE),"多NG","")))</f>
        <v>0</v>
      </c>
      <c r="BO35" s="150">
        <f>IF(T35="","",VLOOKUP(T35,$T$5:$U$13,2,FALSE))</f>
        <v>0</v>
      </c>
      <c r="BP35" s="150">
        <f>IF(I35="","",VLOOKUP(I35,$I$5:$K$22,2,FALSE))</f>
        <v>0</v>
      </c>
      <c r="BQ35" s="150" t="e">
        <f>IF(LEFT(J35,3)="野津町",1,IF(LEFT(J35,3)="野津原",2,IF(LEFT(J35,3)="佐賀関",4,IF(MID(J35,2,2)="津江",1,IF(OR(LEFT(J35,2)="宇目",LEFT(J35,2)="弥生",LEFT(J35,2)="直川",LEFT(J35,2)="本匠"),1,VLOOKUP(I35,$I$5:$K$22,3,FALSE))))))</f>
        <v>#N/A</v>
      </c>
      <c r="BR35" s="151" t="e">
        <f>100*BO35+10*BP35+BQ35</f>
        <v>#VALUE!</v>
      </c>
    </row>
    <row r="36" spans="2:70" s="112" customFormat="1" ht="47.25" customHeight="1">
      <c r="B36" s="113"/>
      <c r="C36" s="114"/>
      <c r="D36" s="115"/>
      <c r="E36" s="116"/>
      <c r="F36" s="117"/>
      <c r="G36" s="118"/>
      <c r="H36" s="119"/>
      <c r="I36" s="113"/>
      <c r="J36" s="117"/>
      <c r="K36" s="116"/>
      <c r="L36" s="119"/>
      <c r="M36" s="113"/>
      <c r="N36" s="120"/>
      <c r="O36" s="121"/>
      <c r="P36" s="116"/>
      <c r="Q36" s="119"/>
      <c r="R36" s="122"/>
      <c r="S36" s="116"/>
      <c r="T36" s="116"/>
      <c r="U36" s="123"/>
      <c r="V36" s="124">
        <f>IF(T36="","",(HLOOKUP(BR36,'材積表'!$A$6:$BJ$106,U36+1,FALSE)*R36))</f>
        <v>0</v>
      </c>
      <c r="W36" s="125"/>
      <c r="X36" s="115"/>
      <c r="Y36" s="116"/>
      <c r="Z36" s="116"/>
      <c r="AA36" s="126"/>
      <c r="AB36" s="127"/>
      <c r="AC36" s="128"/>
      <c r="AD36" s="129">
        <f>IF(V36="","",IF(AA36&gt;R36,"伐面過大",IF(AND(Z36="皆",AC36&gt;0),"伐率不可",ROUND(V36*AA36/R36*IF(AC36="",1,AC36),0))))</f>
        <v>0</v>
      </c>
      <c r="AE36" s="130">
        <f>IF(Y36="主",ROUND(AD36*0.8,0),IF(Y36="間",ROUND(AD36*0.6,0),""))</f>
        <v>0</v>
      </c>
      <c r="AF36" s="131"/>
      <c r="AG36" s="132"/>
      <c r="AH36" s="133"/>
      <c r="AI36" s="134"/>
      <c r="AJ36" s="116"/>
      <c r="AK36" s="116"/>
      <c r="AL36" s="126"/>
      <c r="AM36" s="123"/>
      <c r="AN36" s="135"/>
      <c r="AO36" s="136">
        <f>IF(OR(AJ36="萌芽",AJ36="天然下種"),DATE(YEAR(X36)-(MONTH(X36)&lt;4)+6,4,1),"")</f>
        <v>0</v>
      </c>
      <c r="AP36" s="137">
        <f>IF(OR(AJ36="萌芽",AJ36="天然下種"),DATE(YEAR(X36)-(MONTH(X36)&lt;4)+8,3,31),"")</f>
        <v>0</v>
      </c>
      <c r="AQ36" s="116"/>
      <c r="AR36" s="116"/>
      <c r="AS36" s="138">
        <f>IF(AJ36="","",IF(OR(AJ36="萌芽",AJ36="天然下種"),AL36,""))</f>
        <v>0</v>
      </c>
      <c r="AT36" s="139"/>
      <c r="AU36" s="140"/>
      <c r="AV36" s="141"/>
      <c r="AW36" s="140" t="s">
        <v>109</v>
      </c>
      <c r="AX36" s="119"/>
      <c r="AY36" s="140" t="s">
        <v>109</v>
      </c>
      <c r="AZ36" s="142"/>
      <c r="BA36" s="143"/>
      <c r="BB36" s="144"/>
      <c r="BC36" s="145">
        <f>IF(D36="","",IF(AND(D36+30&lt;=W36,D36+90&gt;=W36),"","届日NG"))</f>
        <v>0</v>
      </c>
      <c r="BD36" s="146">
        <f>IF(Z36&lt;&gt;"皆","",IF(AND(Z36="皆",AA36&lt;=20),"","伐面NG"))</f>
        <v>0</v>
      </c>
      <c r="BE36" s="146">
        <f>IF(AND(Z36="皆",AC36&gt;0),"皆率NG",IF(Z36&lt;&gt;"択","",IF(AND(Z36="択",AC36&lt;=30%),"",IF(AND(Z36="択",AJ36="植栽",AC36&lt;=40%),"","択率NG"))))</f>
        <v>0</v>
      </c>
      <c r="BF36" s="146">
        <f>IF(Y36&lt;&gt;"間","",IF(AND(Y36="間",AC36&lt;=35%),"","間率NG"))</f>
        <v>0</v>
      </c>
      <c r="BG36" s="147" t="e">
        <f>IF(Q36=Q$5,VLOOKUP(T36,$T$5:$X$13,4,FALSE),IF(Q36=Q$8,VLOOKUP(T36,$T$5:$X$13,5,FALSE),VLOOKUP(T36,$T$5:$X$13,3,FALSE)))</f>
        <v>#N/A</v>
      </c>
      <c r="BH36" s="146">
        <f>IF(Y36&lt;&gt;"主","",IF(AND(Y36="主",U36&gt;=BG36),"","林齢NG"))</f>
        <v>0</v>
      </c>
      <c r="BI36" s="148">
        <f>IF(X36="","",IF(X36&lt;=DATE(YEAR(W36)+1,3,31),"","伐期NG"))</f>
        <v>0</v>
      </c>
      <c r="BJ36" s="146">
        <f>IF(AND(Z36="皆",AA36&lt;&gt;(AL36+AV36)),"造面NG",IF(AND(Z36="択",AA36*AC36&lt;&gt;AL36+AV36),"造面NG",""))</f>
        <v>0</v>
      </c>
      <c r="BK36" s="149">
        <f>IF(AJ36="","",IF(OR(AJ36="萌芽",AJ36="天然下種",Z36="択"),IF(AP36&lt;=DATE(YEAR(X36)-(MONTH(X36)&lt;4)+8,3,31),"","天更7年NG"),IF(AI36&lt;=DATE(YEAR(X36)-(MONTH(X36)&lt;4)+3,3,31),"","植栽2年NG")))</f>
        <v>0</v>
      </c>
      <c r="BL36" s="149">
        <f>IF(OR(AK36="",AK36="タケ"),"",IF(AM36&lt;VLOOKUP(AK36,$AK$5:$AM$11,2,FALSE),"少NG",IF(AM36&gt;VLOOKUP(AK36,$AK$5:$AM$11,3,FALSE),"多NG","")))</f>
        <v>0</v>
      </c>
      <c r="BM36" s="146">
        <f>IF(OR(AJ36="植栽",AJ36="播種",AJ36=""),"",IF(AL36=AS36,"","5面NG"))</f>
        <v>0</v>
      </c>
      <c r="BN36" s="149">
        <f>IF(OR(AR36="",AR36="タケ"),"",IF(AT36&lt;VLOOKUP(AR36,$AK$5:$AM$11,2,FALSE),"少NG",IF(AT36&gt;VLOOKUP(AR36,$AK$5:$AM$11,3,FALSE),"多NG","")))</f>
        <v>0</v>
      </c>
      <c r="BO36" s="150">
        <f>IF(T36="","",VLOOKUP(T36,$T$5:$U$13,2,FALSE))</f>
        <v>0</v>
      </c>
      <c r="BP36" s="150">
        <f>IF(I36="","",VLOOKUP(I36,$I$5:$K$22,2,FALSE))</f>
        <v>0</v>
      </c>
      <c r="BQ36" s="150" t="e">
        <f>IF(LEFT(J36,3)="野津町",1,IF(LEFT(J36,3)="野津原",2,IF(LEFT(J36,3)="佐賀関",4,IF(MID(J36,2,2)="津江",1,IF(OR(LEFT(J36,2)="宇目",LEFT(J36,2)="弥生",LEFT(J36,2)="直川",LEFT(J36,2)="本匠"),1,VLOOKUP(I36,$I$5:$K$22,3,FALSE))))))</f>
        <v>#N/A</v>
      </c>
      <c r="BR36" s="151" t="e">
        <f>100*BO36+10*BP36+BQ36</f>
        <v>#VALUE!</v>
      </c>
    </row>
    <row r="37" spans="2:70" s="112" customFormat="1" ht="47.25" customHeight="1">
      <c r="B37" s="113"/>
      <c r="C37" s="114"/>
      <c r="D37" s="115"/>
      <c r="E37" s="116"/>
      <c r="F37" s="117"/>
      <c r="G37" s="118"/>
      <c r="H37" s="119"/>
      <c r="I37" s="113"/>
      <c r="J37" s="117"/>
      <c r="K37" s="116"/>
      <c r="L37" s="119"/>
      <c r="M37" s="113"/>
      <c r="N37" s="120"/>
      <c r="O37" s="121"/>
      <c r="P37" s="116"/>
      <c r="Q37" s="119"/>
      <c r="R37" s="122"/>
      <c r="S37" s="116"/>
      <c r="T37" s="116"/>
      <c r="U37" s="123"/>
      <c r="V37" s="124">
        <f>IF(T37="","",(HLOOKUP(BR37,'材積表'!$A$6:$BJ$106,U37+1,FALSE)*R37))</f>
        <v>0</v>
      </c>
      <c r="W37" s="125"/>
      <c r="X37" s="115"/>
      <c r="Y37" s="116"/>
      <c r="Z37" s="116"/>
      <c r="AA37" s="126"/>
      <c r="AB37" s="127"/>
      <c r="AC37" s="128"/>
      <c r="AD37" s="129">
        <f>IF(V37="","",IF(AA37&gt;R37,"伐面過大",IF(AND(Z37="皆",AC37&gt;0),"伐率不可",ROUND(V37*AA37/R37*IF(AC37="",1,AC37),0))))</f>
        <v>0</v>
      </c>
      <c r="AE37" s="130">
        <f>IF(Y37="主",ROUND(AD37*0.8,0),IF(Y37="間",ROUND(AD37*0.6,0),""))</f>
        <v>0</v>
      </c>
      <c r="AF37" s="131"/>
      <c r="AG37" s="132"/>
      <c r="AH37" s="133"/>
      <c r="AI37" s="134"/>
      <c r="AJ37" s="116"/>
      <c r="AK37" s="116"/>
      <c r="AL37" s="126"/>
      <c r="AM37" s="123"/>
      <c r="AN37" s="135"/>
      <c r="AO37" s="136">
        <f>IF(OR(AJ37="萌芽",AJ37="天然下種"),DATE(YEAR(X37)-(MONTH(X37)&lt;4)+6,4,1),"")</f>
        <v>0</v>
      </c>
      <c r="AP37" s="137">
        <f>IF(OR(AJ37="萌芽",AJ37="天然下種"),DATE(YEAR(X37)-(MONTH(X37)&lt;4)+8,3,31),"")</f>
        <v>0</v>
      </c>
      <c r="AQ37" s="116"/>
      <c r="AR37" s="116"/>
      <c r="AS37" s="138">
        <f>IF(AJ37="","",IF(OR(AJ37="萌芽",AJ37="天然下種"),AL37,""))</f>
        <v>0</v>
      </c>
      <c r="AT37" s="139"/>
      <c r="AU37" s="140"/>
      <c r="AV37" s="141"/>
      <c r="AW37" s="140" t="s">
        <v>109</v>
      </c>
      <c r="AX37" s="119"/>
      <c r="AY37" s="140" t="s">
        <v>109</v>
      </c>
      <c r="AZ37" s="142"/>
      <c r="BA37" s="143"/>
      <c r="BB37" s="144"/>
      <c r="BC37" s="145">
        <f>IF(D37="","",IF(AND(D37+30&lt;=W37,D37+90&gt;=W37),"","届日NG"))</f>
        <v>0</v>
      </c>
      <c r="BD37" s="146">
        <f>IF(Z37&lt;&gt;"皆","",IF(AND(Z37="皆",AA37&lt;=20),"","伐面NG"))</f>
        <v>0</v>
      </c>
      <c r="BE37" s="146">
        <f>IF(AND(Z37="皆",AC37&gt;0),"皆率NG",IF(Z37&lt;&gt;"択","",IF(AND(Z37="択",AC37&lt;=30%),"",IF(AND(Z37="択",AJ37="植栽",AC37&lt;=40%),"","択率NG"))))</f>
        <v>0</v>
      </c>
      <c r="BF37" s="146">
        <f>IF(Y37&lt;&gt;"間","",IF(AND(Y37="間",AC37&lt;=35%),"","間率NG"))</f>
        <v>0</v>
      </c>
      <c r="BG37" s="147" t="e">
        <f>IF(Q37=Q$5,VLOOKUP(T37,$T$5:$X$13,4,FALSE),IF(Q37=Q$8,VLOOKUP(T37,$T$5:$X$13,5,FALSE),VLOOKUP(T37,$T$5:$X$13,3,FALSE)))</f>
        <v>#N/A</v>
      </c>
      <c r="BH37" s="146">
        <f>IF(Y37&lt;&gt;"主","",IF(AND(Y37="主",U37&gt;=BG37),"","林齢NG"))</f>
        <v>0</v>
      </c>
      <c r="BI37" s="148">
        <f>IF(X37="","",IF(X37&lt;=DATE(YEAR(W37)+1,3,31),"","伐期NG"))</f>
        <v>0</v>
      </c>
      <c r="BJ37" s="146">
        <f>IF(AND(Z37="皆",AA37&lt;&gt;(AL37+AV37)),"造面NG",IF(AND(Z37="択",AA37*AC37&lt;&gt;AL37+AV37),"造面NG",""))</f>
        <v>0</v>
      </c>
      <c r="BK37" s="149">
        <f>IF(AJ37="","",IF(OR(AJ37="萌芽",AJ37="天然下種",Z37="択"),IF(AP37&lt;=DATE(YEAR(X37)-(MONTH(X37)&lt;4)+8,3,31),"","天更7年NG"),IF(AI37&lt;=DATE(YEAR(X37)-(MONTH(X37)&lt;4)+3,3,31),"","植栽2年NG")))</f>
        <v>0</v>
      </c>
      <c r="BL37" s="149">
        <f>IF(OR(AK37="",AK37="タケ"),"",IF(AM37&lt;VLOOKUP(AK37,$AK$5:$AM$11,2,FALSE),"少NG",IF(AM37&gt;VLOOKUP(AK37,$AK$5:$AM$11,3,FALSE),"多NG","")))</f>
        <v>0</v>
      </c>
      <c r="BM37" s="146">
        <f>IF(OR(AJ37="植栽",AJ37="播種",AJ37=""),"",IF(AL37=AS37,"","5面NG"))</f>
        <v>0</v>
      </c>
      <c r="BN37" s="149">
        <f>IF(OR(AR37="",AR37="タケ"),"",IF(AT37&lt;VLOOKUP(AR37,$AK$5:$AM$11,2,FALSE),"少NG",IF(AT37&gt;VLOOKUP(AR37,$AK$5:$AM$11,3,FALSE),"多NG","")))</f>
        <v>0</v>
      </c>
      <c r="BO37" s="150">
        <f>IF(T37="","",VLOOKUP(T37,$T$5:$U$13,2,FALSE))</f>
        <v>0</v>
      </c>
      <c r="BP37" s="150">
        <f>IF(I37="","",VLOOKUP(I37,$I$5:$K$22,2,FALSE))</f>
        <v>0</v>
      </c>
      <c r="BQ37" s="150" t="e">
        <f>IF(LEFT(J37,3)="野津町",1,IF(LEFT(J37,3)="野津原",2,IF(LEFT(J37,3)="佐賀関",4,IF(MID(J37,2,2)="津江",1,IF(OR(LEFT(J37,2)="宇目",LEFT(J37,2)="弥生",LEFT(J37,2)="直川",LEFT(J37,2)="本匠"),1,VLOOKUP(I37,$I$5:$K$22,3,FALSE))))))</f>
        <v>#N/A</v>
      </c>
      <c r="BR37" s="151" t="e">
        <f>100*BO37+10*BP37+BQ37</f>
        <v>#VALUE!</v>
      </c>
    </row>
    <row r="38" spans="2:70" s="112" customFormat="1" ht="47.25" customHeight="1">
      <c r="B38" s="113"/>
      <c r="C38" s="114"/>
      <c r="D38" s="115"/>
      <c r="E38" s="116"/>
      <c r="F38" s="117"/>
      <c r="G38" s="118"/>
      <c r="H38" s="119"/>
      <c r="I38" s="113"/>
      <c r="J38" s="117"/>
      <c r="K38" s="116"/>
      <c r="L38" s="119"/>
      <c r="M38" s="113"/>
      <c r="N38" s="120"/>
      <c r="O38" s="121"/>
      <c r="P38" s="116"/>
      <c r="Q38" s="119"/>
      <c r="R38" s="122"/>
      <c r="S38" s="116"/>
      <c r="T38" s="116"/>
      <c r="U38" s="123"/>
      <c r="V38" s="124">
        <f>IF(T38="","",(HLOOKUP(BR38,'材積表'!$A$6:$BJ$106,U38+1,FALSE)*R38))</f>
        <v>0</v>
      </c>
      <c r="W38" s="125"/>
      <c r="X38" s="115"/>
      <c r="Y38" s="116"/>
      <c r="Z38" s="116"/>
      <c r="AA38" s="126"/>
      <c r="AB38" s="127"/>
      <c r="AC38" s="128"/>
      <c r="AD38" s="129">
        <f>IF(V38="","",IF(AA38&gt;R38,"伐面過大",IF(AND(Z38="皆",AC38&gt;0),"伐率不可",ROUND(V38*AA38/R38*IF(AC38="",1,AC38),0))))</f>
        <v>0</v>
      </c>
      <c r="AE38" s="130">
        <f>IF(Y38="主",ROUND(AD38*0.8,0),IF(Y38="間",ROUND(AD38*0.6,0),""))</f>
        <v>0</v>
      </c>
      <c r="AF38" s="131"/>
      <c r="AG38" s="132"/>
      <c r="AH38" s="133"/>
      <c r="AI38" s="134"/>
      <c r="AJ38" s="116"/>
      <c r="AK38" s="116"/>
      <c r="AL38" s="126"/>
      <c r="AM38" s="123"/>
      <c r="AN38" s="135"/>
      <c r="AO38" s="136">
        <f>IF(OR(AJ38="萌芽",AJ38="天然下種"),DATE(YEAR(X38)-(MONTH(X38)&lt;4)+6,4,1),"")</f>
        <v>0</v>
      </c>
      <c r="AP38" s="137">
        <f>IF(OR(AJ38="萌芽",AJ38="天然下種"),DATE(YEAR(X38)-(MONTH(X38)&lt;4)+8,3,31),"")</f>
        <v>0</v>
      </c>
      <c r="AQ38" s="116"/>
      <c r="AR38" s="116"/>
      <c r="AS38" s="138">
        <f>IF(AJ38="","",IF(OR(AJ38="萌芽",AJ38="天然下種"),AL38,""))</f>
        <v>0</v>
      </c>
      <c r="AT38" s="139"/>
      <c r="AU38" s="140"/>
      <c r="AV38" s="141"/>
      <c r="AW38" s="140" t="s">
        <v>109</v>
      </c>
      <c r="AX38" s="119"/>
      <c r="AY38" s="140" t="s">
        <v>109</v>
      </c>
      <c r="AZ38" s="142"/>
      <c r="BA38" s="143"/>
      <c r="BB38" s="144"/>
      <c r="BC38" s="145">
        <f>IF(D38="","",IF(AND(D38+30&lt;=W38,D38+90&gt;=W38),"","届日NG"))</f>
        <v>0</v>
      </c>
      <c r="BD38" s="146">
        <f>IF(Z38&lt;&gt;"皆","",IF(AND(Z38="皆",AA38&lt;=20),"","伐面NG"))</f>
        <v>0</v>
      </c>
      <c r="BE38" s="146">
        <f>IF(AND(Z38="皆",AC38&gt;0),"皆率NG",IF(Z38&lt;&gt;"択","",IF(AND(Z38="択",AC38&lt;=30%),"",IF(AND(Z38="択",AJ38="植栽",AC38&lt;=40%),"","択率NG"))))</f>
        <v>0</v>
      </c>
      <c r="BF38" s="146">
        <f>IF(Y38&lt;&gt;"間","",IF(AND(Y38="間",AC38&lt;=35%),"","間率NG"))</f>
        <v>0</v>
      </c>
      <c r="BG38" s="147" t="e">
        <f>IF(Q38=Q$5,VLOOKUP(T38,$T$5:$X$13,4,FALSE),IF(Q38=Q$8,VLOOKUP(T38,$T$5:$X$13,5,FALSE),VLOOKUP(T38,$T$5:$X$13,3,FALSE)))</f>
        <v>#N/A</v>
      </c>
      <c r="BH38" s="146">
        <f>IF(Y38&lt;&gt;"主","",IF(AND(Y38="主",U38&gt;=BG38),"","林齢NG"))</f>
        <v>0</v>
      </c>
      <c r="BI38" s="148">
        <f>IF(X38="","",IF(X38&lt;=DATE(YEAR(W38)+1,3,31),"","伐期NG"))</f>
        <v>0</v>
      </c>
      <c r="BJ38" s="146">
        <f>IF(AND(Z38="皆",AA38&lt;&gt;(AL38+AV38)),"造面NG",IF(AND(Z38="択",AA38*AC38&lt;&gt;AL38+AV38),"造面NG",""))</f>
        <v>0</v>
      </c>
      <c r="BK38" s="149">
        <f>IF(AJ38="","",IF(OR(AJ38="萌芽",AJ38="天然下種",Z38="択"),IF(AP38&lt;=DATE(YEAR(X38)-(MONTH(X38)&lt;4)+8,3,31),"","天更7年NG"),IF(AI38&lt;=DATE(YEAR(X38)-(MONTH(X38)&lt;4)+3,3,31),"","植栽2年NG")))</f>
        <v>0</v>
      </c>
      <c r="BL38" s="149">
        <f>IF(OR(AK38="",AK38="タケ"),"",IF(AM38&lt;VLOOKUP(AK38,$AK$5:$AM$11,2,FALSE),"少NG",IF(AM38&gt;VLOOKUP(AK38,$AK$5:$AM$11,3,FALSE),"多NG","")))</f>
        <v>0</v>
      </c>
      <c r="BM38" s="146">
        <f>IF(OR(AJ38="植栽",AJ38="播種",AJ38=""),"",IF(AL38=AS38,"","5面NG"))</f>
        <v>0</v>
      </c>
      <c r="BN38" s="149">
        <f>IF(OR(AR38="",AR38="タケ"),"",IF(AT38&lt;VLOOKUP(AR38,$AK$5:$AM$11,2,FALSE),"少NG",IF(AT38&gt;VLOOKUP(AR38,$AK$5:$AM$11,3,FALSE),"多NG","")))</f>
        <v>0</v>
      </c>
      <c r="BO38" s="150">
        <f>IF(T38="","",VLOOKUP(T38,$T$5:$U$13,2,FALSE))</f>
        <v>0</v>
      </c>
      <c r="BP38" s="150">
        <f>IF(I38="","",VLOOKUP(I38,$I$5:$K$22,2,FALSE))</f>
        <v>0</v>
      </c>
      <c r="BQ38" s="150" t="e">
        <f>IF(LEFT(J38,3)="野津町",1,IF(LEFT(J38,3)="野津原",2,IF(LEFT(J38,3)="佐賀関",4,IF(MID(J38,2,2)="津江",1,IF(OR(LEFT(J38,2)="宇目",LEFT(J38,2)="弥生",LEFT(J38,2)="直川",LEFT(J38,2)="本匠"),1,VLOOKUP(I38,$I$5:$K$22,3,FALSE))))))</f>
        <v>#N/A</v>
      </c>
      <c r="BR38" s="151" t="e">
        <f>100*BO38+10*BP38+BQ38</f>
        <v>#VALUE!</v>
      </c>
    </row>
    <row r="39" spans="2:70" s="112" customFormat="1" ht="47.25" customHeight="1">
      <c r="B39" s="113"/>
      <c r="C39" s="114"/>
      <c r="D39" s="115"/>
      <c r="E39" s="116"/>
      <c r="F39" s="117"/>
      <c r="G39" s="118"/>
      <c r="H39" s="119"/>
      <c r="I39" s="113"/>
      <c r="J39" s="117"/>
      <c r="K39" s="116"/>
      <c r="L39" s="119"/>
      <c r="M39" s="113"/>
      <c r="N39" s="120"/>
      <c r="O39" s="121"/>
      <c r="P39" s="116"/>
      <c r="Q39" s="119"/>
      <c r="R39" s="122"/>
      <c r="S39" s="116"/>
      <c r="T39" s="116"/>
      <c r="U39" s="123"/>
      <c r="V39" s="124">
        <f>IF(T39="","",(HLOOKUP(BR39,'材積表'!$A$6:$BJ$106,U39+1,FALSE)*R39))</f>
        <v>0</v>
      </c>
      <c r="W39" s="125"/>
      <c r="X39" s="115"/>
      <c r="Y39" s="116"/>
      <c r="Z39" s="116"/>
      <c r="AA39" s="126"/>
      <c r="AB39" s="127"/>
      <c r="AC39" s="128"/>
      <c r="AD39" s="129">
        <f>IF(V39="","",IF(AA39&gt;R39,"伐面過大",IF(AND(Z39="皆",AC39&gt;0),"伐率不可",ROUND(V39*AA39/R39*IF(AC39="",1,AC39),0))))</f>
        <v>0</v>
      </c>
      <c r="AE39" s="130">
        <f>IF(Y39="主",ROUND(AD39*0.8,0),IF(Y39="間",ROUND(AD39*0.6,0),""))</f>
        <v>0</v>
      </c>
      <c r="AF39" s="131"/>
      <c r="AG39" s="132"/>
      <c r="AH39" s="133"/>
      <c r="AI39" s="134"/>
      <c r="AJ39" s="116"/>
      <c r="AK39" s="116"/>
      <c r="AL39" s="126"/>
      <c r="AM39" s="123"/>
      <c r="AN39" s="135"/>
      <c r="AO39" s="136">
        <f>IF(OR(AJ39="萌芽",AJ39="天然下種"),DATE(YEAR(X39)-(MONTH(X39)&lt;4)+6,4,1),"")</f>
        <v>0</v>
      </c>
      <c r="AP39" s="137">
        <f>IF(OR(AJ39="萌芽",AJ39="天然下種"),DATE(YEAR(X39)-(MONTH(X39)&lt;4)+8,3,31),"")</f>
        <v>0</v>
      </c>
      <c r="AQ39" s="116"/>
      <c r="AR39" s="116"/>
      <c r="AS39" s="138">
        <f>IF(AJ39="","",IF(OR(AJ39="萌芽",AJ39="天然下種"),AL39,""))</f>
        <v>0</v>
      </c>
      <c r="AT39" s="139"/>
      <c r="AU39" s="140"/>
      <c r="AV39" s="141"/>
      <c r="AW39" s="140" t="s">
        <v>109</v>
      </c>
      <c r="AX39" s="119"/>
      <c r="AY39" s="140" t="s">
        <v>109</v>
      </c>
      <c r="AZ39" s="142"/>
      <c r="BA39" s="143"/>
      <c r="BB39" s="144"/>
      <c r="BC39" s="145">
        <f>IF(D39="","",IF(AND(D39+30&lt;=W39,D39+90&gt;=W39),"","届日NG"))</f>
        <v>0</v>
      </c>
      <c r="BD39" s="146">
        <f>IF(Z39&lt;&gt;"皆","",IF(AND(Z39="皆",AA39&lt;=20),"","伐面NG"))</f>
        <v>0</v>
      </c>
      <c r="BE39" s="146">
        <f>IF(AND(Z39="皆",AC39&gt;0),"皆率NG",IF(Z39&lt;&gt;"択","",IF(AND(Z39="択",AC39&lt;=30%),"",IF(AND(Z39="択",AJ39="植栽",AC39&lt;=40%),"","択率NG"))))</f>
        <v>0</v>
      </c>
      <c r="BF39" s="146">
        <f>IF(Y39&lt;&gt;"間","",IF(AND(Y39="間",AC39&lt;=35%),"","間率NG"))</f>
        <v>0</v>
      </c>
      <c r="BG39" s="147" t="e">
        <f>IF(Q39=Q$5,VLOOKUP(T39,$T$5:$X$13,4,FALSE),IF(Q39=Q$8,VLOOKUP(T39,$T$5:$X$13,5,FALSE),VLOOKUP(T39,$T$5:$X$13,3,FALSE)))</f>
        <v>#N/A</v>
      </c>
      <c r="BH39" s="146">
        <f>IF(Y39&lt;&gt;"主","",IF(AND(Y39="主",U39&gt;=BG39),"","林齢NG"))</f>
        <v>0</v>
      </c>
      <c r="BI39" s="148">
        <f>IF(X39="","",IF(X39&lt;=DATE(YEAR(W39)+1,3,31),"","伐期NG"))</f>
        <v>0</v>
      </c>
      <c r="BJ39" s="146">
        <f>IF(AND(Z39="皆",AA39&lt;&gt;(AL39+AV39)),"造面NG",IF(AND(Z39="択",AA39*AC39&lt;&gt;AL39+AV39),"造面NG",""))</f>
        <v>0</v>
      </c>
      <c r="BK39" s="149">
        <f>IF(AJ39="","",IF(OR(AJ39="萌芽",AJ39="天然下種",Z39="択"),IF(AP39&lt;=DATE(YEAR(X39)-(MONTH(X39)&lt;4)+8,3,31),"","天更7年NG"),IF(AI39&lt;=DATE(YEAR(X39)-(MONTH(X39)&lt;4)+3,3,31),"","植栽2年NG")))</f>
        <v>0</v>
      </c>
      <c r="BL39" s="149">
        <f>IF(OR(AK39="",AK39="タケ"),"",IF(AM39&lt;VLOOKUP(AK39,$AK$5:$AM$11,2,FALSE),"少NG",IF(AM39&gt;VLOOKUP(AK39,$AK$5:$AM$11,3,FALSE),"多NG","")))</f>
        <v>0</v>
      </c>
      <c r="BM39" s="146">
        <f>IF(OR(AJ39="植栽",AJ39="播種",AJ39=""),"",IF(AL39=AS39,"","5面NG"))</f>
        <v>0</v>
      </c>
      <c r="BN39" s="149">
        <f>IF(OR(AR39="",AR39="タケ"),"",IF(AT39&lt;VLOOKUP(AR39,$AK$5:$AM$11,2,FALSE),"少NG",IF(AT39&gt;VLOOKUP(AR39,$AK$5:$AM$11,3,FALSE),"多NG","")))</f>
        <v>0</v>
      </c>
      <c r="BO39" s="150">
        <f>IF(T39="","",VLOOKUP(T39,$T$5:$U$13,2,FALSE))</f>
        <v>0</v>
      </c>
      <c r="BP39" s="150">
        <f>IF(I39="","",VLOOKUP(I39,$I$5:$K$22,2,FALSE))</f>
        <v>0</v>
      </c>
      <c r="BQ39" s="150" t="e">
        <f>IF(LEFT(J39,3)="野津町",1,IF(LEFT(J39,3)="野津原",2,IF(LEFT(J39,3)="佐賀関",4,IF(MID(J39,2,2)="津江",1,IF(OR(LEFT(J39,2)="宇目",LEFT(J39,2)="弥生",LEFT(J39,2)="直川",LEFT(J39,2)="本匠"),1,VLOOKUP(I39,$I$5:$K$22,3,FALSE))))))</f>
        <v>#N/A</v>
      </c>
      <c r="BR39" s="151" t="e">
        <f>100*BO39+10*BP39+BQ39</f>
        <v>#VALUE!</v>
      </c>
    </row>
    <row r="40" spans="2:70" s="112" customFormat="1" ht="47.25" customHeight="1">
      <c r="B40" s="113"/>
      <c r="C40" s="114"/>
      <c r="D40" s="115"/>
      <c r="E40" s="116"/>
      <c r="F40" s="117"/>
      <c r="G40" s="118"/>
      <c r="H40" s="119"/>
      <c r="I40" s="113"/>
      <c r="J40" s="117"/>
      <c r="K40" s="116"/>
      <c r="L40" s="119"/>
      <c r="M40" s="113"/>
      <c r="N40" s="120"/>
      <c r="O40" s="121"/>
      <c r="P40" s="116"/>
      <c r="Q40" s="119"/>
      <c r="R40" s="122"/>
      <c r="S40" s="116"/>
      <c r="T40" s="116"/>
      <c r="U40" s="123"/>
      <c r="V40" s="124">
        <f>IF(T40="","",(HLOOKUP(BR40,'材積表'!$A$6:$BJ$106,U40+1,FALSE)*R40))</f>
        <v>0</v>
      </c>
      <c r="W40" s="125"/>
      <c r="X40" s="115"/>
      <c r="Y40" s="116"/>
      <c r="Z40" s="116"/>
      <c r="AA40" s="126"/>
      <c r="AB40" s="127"/>
      <c r="AC40" s="128"/>
      <c r="AD40" s="129">
        <f>IF(V40="","",IF(AA40&gt;R40,"伐面過大",IF(AND(Z40="皆",AC40&gt;0),"伐率不可",ROUND(V40*AA40/R40*IF(AC40="",1,AC40),0))))</f>
        <v>0</v>
      </c>
      <c r="AE40" s="130">
        <f>IF(Y40="主",ROUND(AD40*0.8,0),IF(Y40="間",ROUND(AD40*0.6,0),""))</f>
        <v>0</v>
      </c>
      <c r="AF40" s="131"/>
      <c r="AG40" s="132"/>
      <c r="AH40" s="133"/>
      <c r="AI40" s="134"/>
      <c r="AJ40" s="116"/>
      <c r="AK40" s="116"/>
      <c r="AL40" s="126"/>
      <c r="AM40" s="123"/>
      <c r="AN40" s="135"/>
      <c r="AO40" s="136">
        <f>IF(OR(AJ40="萌芽",AJ40="天然下種"),DATE(YEAR(X40)-(MONTH(X40)&lt;4)+6,4,1),"")</f>
        <v>0</v>
      </c>
      <c r="AP40" s="137">
        <f>IF(OR(AJ40="萌芽",AJ40="天然下種"),DATE(YEAR(X40)-(MONTH(X40)&lt;4)+8,3,31),"")</f>
        <v>0</v>
      </c>
      <c r="AQ40" s="116"/>
      <c r="AR40" s="116"/>
      <c r="AS40" s="138">
        <f>IF(AJ40="","",IF(OR(AJ40="萌芽",AJ40="天然下種"),AL40,""))</f>
        <v>0</v>
      </c>
      <c r="AT40" s="139"/>
      <c r="AU40" s="140"/>
      <c r="AV40" s="141"/>
      <c r="AW40" s="140" t="s">
        <v>109</v>
      </c>
      <c r="AX40" s="119"/>
      <c r="AY40" s="140" t="s">
        <v>109</v>
      </c>
      <c r="AZ40" s="142"/>
      <c r="BA40" s="143"/>
      <c r="BB40" s="144"/>
      <c r="BC40" s="145">
        <f>IF(D40="","",IF(AND(D40+30&lt;=W40,D40+90&gt;=W40),"","届日NG"))</f>
        <v>0</v>
      </c>
      <c r="BD40" s="146">
        <f>IF(Z40&lt;&gt;"皆","",IF(AND(Z40="皆",AA40&lt;=20),"","伐面NG"))</f>
        <v>0</v>
      </c>
      <c r="BE40" s="146">
        <f>IF(AND(Z40="皆",AC40&gt;0),"皆率NG",IF(Z40&lt;&gt;"択","",IF(AND(Z40="択",AC40&lt;=30%),"",IF(AND(Z40="択",AJ40="植栽",AC40&lt;=40%),"","択率NG"))))</f>
        <v>0</v>
      </c>
      <c r="BF40" s="146">
        <f>IF(Y40&lt;&gt;"間","",IF(AND(Y40="間",AC40&lt;=35%),"","間率NG"))</f>
        <v>0</v>
      </c>
      <c r="BG40" s="147" t="e">
        <f>IF(Q40=Q$5,VLOOKUP(T40,$T$5:$X$13,4,FALSE),IF(Q40=Q$8,VLOOKUP(T40,$T$5:$X$13,5,FALSE),VLOOKUP(T40,$T$5:$X$13,3,FALSE)))</f>
        <v>#N/A</v>
      </c>
      <c r="BH40" s="146">
        <f>IF(Y40&lt;&gt;"主","",IF(AND(Y40="主",U40&gt;=BG40),"","林齢NG"))</f>
        <v>0</v>
      </c>
      <c r="BI40" s="148">
        <f>IF(X40="","",IF(X40&lt;=DATE(YEAR(W40)+1,3,31),"","伐期NG"))</f>
        <v>0</v>
      </c>
      <c r="BJ40" s="146">
        <f>IF(AND(Z40="皆",AA40&lt;&gt;(AL40+AV40)),"造面NG",IF(AND(Z40="択",AA40*AC40&lt;&gt;AL40+AV40),"造面NG",""))</f>
        <v>0</v>
      </c>
      <c r="BK40" s="149">
        <f>IF(AJ40="","",IF(OR(AJ40="萌芽",AJ40="天然下種",Z40="択"),IF(AP40&lt;=DATE(YEAR(X40)-(MONTH(X40)&lt;4)+8,3,31),"","天更7年NG"),IF(AI40&lt;=DATE(YEAR(X40)-(MONTH(X40)&lt;4)+3,3,31),"","植栽2年NG")))</f>
        <v>0</v>
      </c>
      <c r="BL40" s="149">
        <f>IF(OR(AK40="",AK40="タケ"),"",IF(AM40&lt;VLOOKUP(AK40,$AK$5:$AM$11,2,FALSE),"少NG",IF(AM40&gt;VLOOKUP(AK40,$AK$5:$AM$11,3,FALSE),"多NG","")))</f>
        <v>0</v>
      </c>
      <c r="BM40" s="146">
        <f>IF(OR(AJ40="植栽",AJ40="播種",AJ40=""),"",IF(AL40=AS40,"","5面NG"))</f>
        <v>0</v>
      </c>
      <c r="BN40" s="149">
        <f>IF(OR(AR40="",AR40="タケ"),"",IF(AT40&lt;VLOOKUP(AR40,$AK$5:$AM$11,2,FALSE),"少NG",IF(AT40&gt;VLOOKUP(AR40,$AK$5:$AM$11,3,FALSE),"多NG","")))</f>
        <v>0</v>
      </c>
      <c r="BO40" s="150">
        <f>IF(T40="","",VLOOKUP(T40,$T$5:$U$13,2,FALSE))</f>
        <v>0</v>
      </c>
      <c r="BP40" s="150">
        <f>IF(I40="","",VLOOKUP(I40,$I$5:$K$22,2,FALSE))</f>
        <v>0</v>
      </c>
      <c r="BQ40" s="150" t="e">
        <f>IF(LEFT(J40,3)="野津町",1,IF(LEFT(J40,3)="野津原",2,IF(LEFT(J40,3)="佐賀関",4,IF(MID(J40,2,2)="津江",1,IF(OR(LEFT(J40,2)="宇目",LEFT(J40,2)="弥生",LEFT(J40,2)="直川",LEFT(J40,2)="本匠"),1,VLOOKUP(I40,$I$5:$K$22,3,FALSE))))))</f>
        <v>#N/A</v>
      </c>
      <c r="BR40" s="151" t="e">
        <f>100*BO40+10*BP40+BQ40</f>
        <v>#VALUE!</v>
      </c>
    </row>
    <row r="41" spans="2:70" s="112" customFormat="1" ht="47.25" customHeight="1">
      <c r="B41" s="113"/>
      <c r="C41" s="114"/>
      <c r="D41" s="115"/>
      <c r="E41" s="116"/>
      <c r="F41" s="117"/>
      <c r="G41" s="118"/>
      <c r="H41" s="119"/>
      <c r="I41" s="113"/>
      <c r="J41" s="117"/>
      <c r="K41" s="116"/>
      <c r="L41" s="119"/>
      <c r="M41" s="113"/>
      <c r="N41" s="120"/>
      <c r="O41" s="121"/>
      <c r="P41" s="116"/>
      <c r="Q41" s="119"/>
      <c r="R41" s="122"/>
      <c r="S41" s="116"/>
      <c r="T41" s="116"/>
      <c r="U41" s="123"/>
      <c r="V41" s="124">
        <f>IF(T41="","",(HLOOKUP(BR41,'材積表'!$A$6:$BJ$106,U41+1,FALSE)*R41))</f>
        <v>0</v>
      </c>
      <c r="W41" s="125"/>
      <c r="X41" s="115"/>
      <c r="Y41" s="116"/>
      <c r="Z41" s="116"/>
      <c r="AA41" s="126"/>
      <c r="AB41" s="127"/>
      <c r="AC41" s="128"/>
      <c r="AD41" s="129">
        <f>IF(V41="","",IF(AA41&gt;R41,"伐面過大",IF(AND(Z41="皆",AC41&gt;0),"伐率不可",ROUND(V41*AA41/R41*IF(AC41="",1,AC41),0))))</f>
        <v>0</v>
      </c>
      <c r="AE41" s="130">
        <f>IF(Y41="主",ROUND(AD41*0.8,0),IF(Y41="間",ROUND(AD41*0.6,0),""))</f>
        <v>0</v>
      </c>
      <c r="AF41" s="131"/>
      <c r="AG41" s="132"/>
      <c r="AH41" s="133"/>
      <c r="AI41" s="134"/>
      <c r="AJ41" s="116"/>
      <c r="AK41" s="116"/>
      <c r="AL41" s="126"/>
      <c r="AM41" s="123"/>
      <c r="AN41" s="135"/>
      <c r="AO41" s="136">
        <f>IF(OR(AJ41="萌芽",AJ41="天然下種"),DATE(YEAR(X41)-(MONTH(X41)&lt;4)+6,4,1),"")</f>
        <v>0</v>
      </c>
      <c r="AP41" s="137">
        <f>IF(OR(AJ41="萌芽",AJ41="天然下種"),DATE(YEAR(X41)-(MONTH(X41)&lt;4)+8,3,31),"")</f>
        <v>0</v>
      </c>
      <c r="AQ41" s="116"/>
      <c r="AR41" s="116"/>
      <c r="AS41" s="138">
        <f>IF(AJ41="","",IF(OR(AJ41="萌芽",AJ41="天然下種"),AL41,""))</f>
        <v>0</v>
      </c>
      <c r="AT41" s="139"/>
      <c r="AU41" s="140"/>
      <c r="AV41" s="141"/>
      <c r="AW41" s="140" t="s">
        <v>109</v>
      </c>
      <c r="AX41" s="119"/>
      <c r="AY41" s="140" t="s">
        <v>109</v>
      </c>
      <c r="AZ41" s="142"/>
      <c r="BA41" s="143"/>
      <c r="BB41" s="144"/>
      <c r="BC41" s="145">
        <f>IF(D41="","",IF(AND(D41+30&lt;=W41,D41+90&gt;=W41),"","届日NG"))</f>
        <v>0</v>
      </c>
      <c r="BD41" s="146">
        <f>IF(Z41&lt;&gt;"皆","",IF(AND(Z41="皆",AA41&lt;=20),"","伐面NG"))</f>
        <v>0</v>
      </c>
      <c r="BE41" s="146">
        <f>IF(AND(Z41="皆",AC41&gt;0),"皆率NG",IF(Z41&lt;&gt;"択","",IF(AND(Z41="択",AC41&lt;=30%),"",IF(AND(Z41="択",AJ41="植栽",AC41&lt;=40%),"","択率NG"))))</f>
        <v>0</v>
      </c>
      <c r="BF41" s="146">
        <f>IF(Y41&lt;&gt;"間","",IF(AND(Y41="間",AC41&lt;=35%),"","間率NG"))</f>
        <v>0</v>
      </c>
      <c r="BG41" s="147" t="e">
        <f>IF(Q41=Q$5,VLOOKUP(T41,$T$5:$X$13,4,FALSE),IF(Q41=Q$8,VLOOKUP(T41,$T$5:$X$13,5,FALSE),VLOOKUP(T41,$T$5:$X$13,3,FALSE)))</f>
        <v>#N/A</v>
      </c>
      <c r="BH41" s="146">
        <f>IF(Y41&lt;&gt;"主","",IF(AND(Y41="主",U41&gt;=BG41),"","林齢NG"))</f>
        <v>0</v>
      </c>
      <c r="BI41" s="148">
        <f>IF(X41="","",IF(X41&lt;=DATE(YEAR(W41)+1,3,31),"","伐期NG"))</f>
        <v>0</v>
      </c>
      <c r="BJ41" s="146">
        <f>IF(AND(Z41="皆",AA41&lt;&gt;(AL41+AV41)),"造面NG",IF(AND(Z41="択",AA41*AC41&lt;&gt;AL41+AV41),"造面NG",""))</f>
        <v>0</v>
      </c>
      <c r="BK41" s="149">
        <f>IF(AJ41="","",IF(OR(AJ41="萌芽",AJ41="天然下種",Z41="択"),IF(AP41&lt;=DATE(YEAR(X41)-(MONTH(X41)&lt;4)+8,3,31),"","天更7年NG"),IF(AI41&lt;=DATE(YEAR(X41)-(MONTH(X41)&lt;4)+3,3,31),"","植栽2年NG")))</f>
        <v>0</v>
      </c>
      <c r="BL41" s="149">
        <f>IF(OR(AK41="",AK41="タケ"),"",IF(AM41&lt;VLOOKUP(AK41,$AK$5:$AM$11,2,FALSE),"少NG",IF(AM41&gt;VLOOKUP(AK41,$AK$5:$AM$11,3,FALSE),"多NG","")))</f>
        <v>0</v>
      </c>
      <c r="BM41" s="146">
        <f>IF(OR(AJ41="植栽",AJ41="播種",AJ41=""),"",IF(AL41=AS41,"","5面NG"))</f>
        <v>0</v>
      </c>
      <c r="BN41" s="149">
        <f>IF(OR(AR41="",AR41="タケ"),"",IF(AT41&lt;VLOOKUP(AR41,$AK$5:$AM$11,2,FALSE),"少NG",IF(AT41&gt;VLOOKUP(AR41,$AK$5:$AM$11,3,FALSE),"多NG","")))</f>
        <v>0</v>
      </c>
      <c r="BO41" s="150">
        <f>IF(T41="","",VLOOKUP(T41,$T$5:$U$13,2,FALSE))</f>
        <v>0</v>
      </c>
      <c r="BP41" s="150">
        <f>IF(I41="","",VLOOKUP(I41,$I$5:$K$22,2,FALSE))</f>
        <v>0</v>
      </c>
      <c r="BQ41" s="150" t="e">
        <f>IF(LEFT(J41,3)="野津町",1,IF(LEFT(J41,3)="野津原",2,IF(LEFT(J41,3)="佐賀関",4,IF(MID(J41,2,2)="津江",1,IF(OR(LEFT(J41,2)="宇目",LEFT(J41,2)="弥生",LEFT(J41,2)="直川",LEFT(J41,2)="本匠"),1,VLOOKUP(I41,$I$5:$K$22,3,FALSE))))))</f>
        <v>#N/A</v>
      </c>
      <c r="BR41" s="151" t="e">
        <f>100*BO41+10*BP41+BQ41</f>
        <v>#VALUE!</v>
      </c>
    </row>
    <row r="42" spans="2:70" s="112" customFormat="1" ht="47.25" customHeight="1">
      <c r="B42" s="113"/>
      <c r="C42" s="114"/>
      <c r="D42" s="115"/>
      <c r="E42" s="116"/>
      <c r="F42" s="117"/>
      <c r="G42" s="118"/>
      <c r="H42" s="119"/>
      <c r="I42" s="113"/>
      <c r="J42" s="117"/>
      <c r="K42" s="116"/>
      <c r="L42" s="119"/>
      <c r="M42" s="113"/>
      <c r="N42" s="120"/>
      <c r="O42" s="121"/>
      <c r="P42" s="116"/>
      <c r="Q42" s="119"/>
      <c r="R42" s="122"/>
      <c r="S42" s="116"/>
      <c r="T42" s="116"/>
      <c r="U42" s="123"/>
      <c r="V42" s="124">
        <f>IF(T42="","",(HLOOKUP(BR42,'材積表'!$A$6:$BJ$106,U42+1,FALSE)*R42))</f>
        <v>0</v>
      </c>
      <c r="W42" s="125"/>
      <c r="X42" s="115"/>
      <c r="Y42" s="116"/>
      <c r="Z42" s="116"/>
      <c r="AA42" s="126"/>
      <c r="AB42" s="127"/>
      <c r="AC42" s="128"/>
      <c r="AD42" s="129">
        <f>IF(V42="","",IF(AA42&gt;R42,"伐面過大",IF(AND(Z42="皆",AC42&gt;0),"伐率不可",ROUND(V42*AA42/R42*IF(AC42="",1,AC42),0))))</f>
        <v>0</v>
      </c>
      <c r="AE42" s="130">
        <f>IF(Y42="主",ROUND(AD42*0.8,0),IF(Y42="間",ROUND(AD42*0.6,0),""))</f>
        <v>0</v>
      </c>
      <c r="AF42" s="131"/>
      <c r="AG42" s="132"/>
      <c r="AH42" s="133"/>
      <c r="AI42" s="134"/>
      <c r="AJ42" s="116"/>
      <c r="AK42" s="116"/>
      <c r="AL42" s="126"/>
      <c r="AM42" s="123"/>
      <c r="AN42" s="135"/>
      <c r="AO42" s="136">
        <f>IF(OR(AJ42="萌芽",AJ42="天然下種"),DATE(YEAR(X42)-(MONTH(X42)&lt;4)+6,4,1),"")</f>
        <v>0</v>
      </c>
      <c r="AP42" s="137">
        <f>IF(OR(AJ42="萌芽",AJ42="天然下種"),DATE(YEAR(X42)-(MONTH(X42)&lt;4)+8,3,31),"")</f>
        <v>0</v>
      </c>
      <c r="AQ42" s="116"/>
      <c r="AR42" s="116"/>
      <c r="AS42" s="138">
        <f>IF(AJ42="","",IF(OR(AJ42="萌芽",AJ42="天然下種"),AL42,""))</f>
        <v>0</v>
      </c>
      <c r="AT42" s="139"/>
      <c r="AU42" s="140"/>
      <c r="AV42" s="141"/>
      <c r="AW42" s="140" t="s">
        <v>109</v>
      </c>
      <c r="AX42" s="119"/>
      <c r="AY42" s="140" t="s">
        <v>109</v>
      </c>
      <c r="AZ42" s="142"/>
      <c r="BA42" s="143"/>
      <c r="BB42" s="144"/>
      <c r="BC42" s="145">
        <f>IF(D42="","",IF(AND(D42+30&lt;=W42,D42+90&gt;=W42),"","届日NG"))</f>
        <v>0</v>
      </c>
      <c r="BD42" s="146">
        <f>IF(Z42&lt;&gt;"皆","",IF(AND(Z42="皆",AA42&lt;=20),"","伐面NG"))</f>
        <v>0</v>
      </c>
      <c r="BE42" s="146">
        <f>IF(AND(Z42="皆",AC42&gt;0),"皆率NG",IF(Z42&lt;&gt;"択","",IF(AND(Z42="択",AC42&lt;=30%),"",IF(AND(Z42="択",AJ42="植栽",AC42&lt;=40%),"","択率NG"))))</f>
        <v>0</v>
      </c>
      <c r="BF42" s="146">
        <f>IF(Y42&lt;&gt;"間","",IF(AND(Y42="間",AC42&lt;=35%),"","間率NG"))</f>
        <v>0</v>
      </c>
      <c r="BG42" s="147" t="e">
        <f>IF(Q42=Q$5,VLOOKUP(T42,$T$5:$X$13,4,FALSE),IF(Q42=Q$8,VLOOKUP(T42,$T$5:$X$13,5,FALSE),VLOOKUP(T42,$T$5:$X$13,3,FALSE)))</f>
        <v>#N/A</v>
      </c>
      <c r="BH42" s="146">
        <f>IF(Y42&lt;&gt;"主","",IF(AND(Y42="主",U42&gt;=BG42),"","林齢NG"))</f>
        <v>0</v>
      </c>
      <c r="BI42" s="148">
        <f>IF(X42="","",IF(X42&lt;=DATE(YEAR(W42)+1,3,31),"","伐期NG"))</f>
        <v>0</v>
      </c>
      <c r="BJ42" s="146">
        <f>IF(AND(Z42="皆",AA42&lt;&gt;(AL42+AV42)),"造面NG",IF(AND(Z42="択",AA42*AC42&lt;&gt;AL42+AV42),"造面NG",""))</f>
        <v>0</v>
      </c>
      <c r="BK42" s="149">
        <f>IF(AJ42="","",IF(OR(AJ42="萌芽",AJ42="天然下種",Z42="択"),IF(AP42&lt;=DATE(YEAR(X42)-(MONTH(X42)&lt;4)+8,3,31),"","天更7年NG"),IF(AI42&lt;=DATE(YEAR(X42)-(MONTH(X42)&lt;4)+3,3,31),"","植栽2年NG")))</f>
        <v>0</v>
      </c>
      <c r="BL42" s="149">
        <f>IF(OR(AK42="",AK42="タケ"),"",IF(AM42&lt;VLOOKUP(AK42,$AK$5:$AM$11,2,FALSE),"少NG",IF(AM42&gt;VLOOKUP(AK42,$AK$5:$AM$11,3,FALSE),"多NG","")))</f>
        <v>0</v>
      </c>
      <c r="BM42" s="146">
        <f>IF(OR(AJ42="植栽",AJ42="播種",AJ42=""),"",IF(AL42=AS42,"","5面NG"))</f>
        <v>0</v>
      </c>
      <c r="BN42" s="149">
        <f>IF(OR(AR42="",AR42="タケ"),"",IF(AT42&lt;VLOOKUP(AR42,$AK$5:$AM$11,2,FALSE),"少NG",IF(AT42&gt;VLOOKUP(AR42,$AK$5:$AM$11,3,FALSE),"多NG","")))</f>
        <v>0</v>
      </c>
      <c r="BO42" s="150">
        <f>IF(T42="","",VLOOKUP(T42,$T$5:$U$13,2,FALSE))</f>
        <v>0</v>
      </c>
      <c r="BP42" s="150">
        <f>IF(I42="","",VLOOKUP(I42,$I$5:$K$22,2,FALSE))</f>
        <v>0</v>
      </c>
      <c r="BQ42" s="150" t="e">
        <f>IF(LEFT(J42,3)="野津町",1,IF(LEFT(J42,3)="野津原",2,IF(LEFT(J42,3)="佐賀関",4,IF(MID(J42,2,2)="津江",1,IF(OR(LEFT(J42,2)="宇目",LEFT(J42,2)="弥生",LEFT(J42,2)="直川",LEFT(J42,2)="本匠"),1,VLOOKUP(I42,$I$5:$K$22,3,FALSE))))))</f>
        <v>#N/A</v>
      </c>
      <c r="BR42" s="151" t="e">
        <f>100*BO42+10*BP42+BQ42</f>
        <v>#VALUE!</v>
      </c>
    </row>
    <row r="43" spans="2:70" s="112" customFormat="1" ht="47.25" customHeight="1">
      <c r="B43" s="113"/>
      <c r="C43" s="114"/>
      <c r="D43" s="115"/>
      <c r="E43" s="116"/>
      <c r="F43" s="117"/>
      <c r="G43" s="118"/>
      <c r="H43" s="119"/>
      <c r="I43" s="113"/>
      <c r="J43" s="117"/>
      <c r="K43" s="116"/>
      <c r="L43" s="119"/>
      <c r="M43" s="113"/>
      <c r="N43" s="120"/>
      <c r="O43" s="121"/>
      <c r="P43" s="116"/>
      <c r="Q43" s="119"/>
      <c r="R43" s="122"/>
      <c r="S43" s="116"/>
      <c r="T43" s="116"/>
      <c r="U43" s="123"/>
      <c r="V43" s="124">
        <f>IF(T43="","",(HLOOKUP(BR43,'材積表'!$A$6:$BJ$106,U43+1,FALSE)*R43))</f>
        <v>0</v>
      </c>
      <c r="W43" s="125"/>
      <c r="X43" s="115"/>
      <c r="Y43" s="116"/>
      <c r="Z43" s="116"/>
      <c r="AA43" s="126"/>
      <c r="AB43" s="127"/>
      <c r="AC43" s="128"/>
      <c r="AD43" s="129">
        <f>IF(V43="","",IF(AA43&gt;R43,"伐面過大",IF(AND(Z43="皆",AC43&gt;0),"伐率不可",ROUND(V43*AA43/R43*IF(AC43="",1,AC43),0))))</f>
        <v>0</v>
      </c>
      <c r="AE43" s="130">
        <f>IF(Y43="主",ROUND(AD43*0.8,0),IF(Y43="間",ROUND(AD43*0.6,0),""))</f>
        <v>0</v>
      </c>
      <c r="AF43" s="131"/>
      <c r="AG43" s="132"/>
      <c r="AH43" s="133"/>
      <c r="AI43" s="134"/>
      <c r="AJ43" s="116"/>
      <c r="AK43" s="116"/>
      <c r="AL43" s="126"/>
      <c r="AM43" s="123"/>
      <c r="AN43" s="135"/>
      <c r="AO43" s="136">
        <f>IF(OR(AJ43="萌芽",AJ43="天然下種"),DATE(YEAR(X43)-(MONTH(X43)&lt;4)+6,4,1),"")</f>
        <v>0</v>
      </c>
      <c r="AP43" s="137">
        <f>IF(OR(AJ43="萌芽",AJ43="天然下種"),DATE(YEAR(X43)-(MONTH(X43)&lt;4)+8,3,31),"")</f>
        <v>0</v>
      </c>
      <c r="AQ43" s="116"/>
      <c r="AR43" s="116"/>
      <c r="AS43" s="138">
        <f>IF(AJ43="","",IF(OR(AJ43="萌芽",AJ43="天然下種"),AL43,""))</f>
        <v>0</v>
      </c>
      <c r="AT43" s="139"/>
      <c r="AU43" s="140"/>
      <c r="AV43" s="141"/>
      <c r="AW43" s="140" t="s">
        <v>109</v>
      </c>
      <c r="AX43" s="119"/>
      <c r="AY43" s="140" t="s">
        <v>109</v>
      </c>
      <c r="AZ43" s="142"/>
      <c r="BA43" s="143"/>
      <c r="BB43" s="144"/>
      <c r="BC43" s="145">
        <f>IF(D43="","",IF(AND(D43+30&lt;=W43,D43+90&gt;=W43),"","届日NG"))</f>
        <v>0</v>
      </c>
      <c r="BD43" s="146">
        <f>IF(Z43&lt;&gt;"皆","",IF(AND(Z43="皆",AA43&lt;=20),"","伐面NG"))</f>
        <v>0</v>
      </c>
      <c r="BE43" s="146">
        <f>IF(AND(Z43="皆",AC43&gt;0),"皆率NG",IF(Z43&lt;&gt;"択","",IF(AND(Z43="択",AC43&lt;=30%),"",IF(AND(Z43="択",AJ43="植栽",AC43&lt;=40%),"","択率NG"))))</f>
        <v>0</v>
      </c>
      <c r="BF43" s="146">
        <f>IF(Y43&lt;&gt;"間","",IF(AND(Y43="間",AC43&lt;=35%),"","間率NG"))</f>
        <v>0</v>
      </c>
      <c r="BG43" s="147" t="e">
        <f>IF(Q43=Q$5,VLOOKUP(T43,$T$5:$X$13,4,FALSE),IF(Q43=Q$8,VLOOKUP(T43,$T$5:$X$13,5,FALSE),VLOOKUP(T43,$T$5:$X$13,3,FALSE)))</f>
        <v>#N/A</v>
      </c>
      <c r="BH43" s="146">
        <f>IF(Y43&lt;&gt;"主","",IF(AND(Y43="主",U43&gt;=BG43),"","林齢NG"))</f>
        <v>0</v>
      </c>
      <c r="BI43" s="148">
        <f>IF(X43="","",IF(X43&lt;=DATE(YEAR(W43)+1,3,31),"","伐期NG"))</f>
        <v>0</v>
      </c>
      <c r="BJ43" s="146">
        <f>IF(AND(Z43="皆",AA43&lt;&gt;(AL43+AV43)),"造面NG",IF(AND(Z43="択",AA43*AC43&lt;&gt;AL43+AV43),"造面NG",""))</f>
        <v>0</v>
      </c>
      <c r="BK43" s="149">
        <f>IF(AJ43="","",IF(OR(AJ43="萌芽",AJ43="天然下種",Z43="択"),IF(AP43&lt;=DATE(YEAR(X43)-(MONTH(X43)&lt;4)+8,3,31),"","天更7年NG"),IF(AI43&lt;=DATE(YEAR(X43)-(MONTH(X43)&lt;4)+3,3,31),"","植栽2年NG")))</f>
        <v>0</v>
      </c>
      <c r="BL43" s="149">
        <f>IF(OR(AK43="",AK43="タケ"),"",IF(AM43&lt;VLOOKUP(AK43,$AK$5:$AM$11,2,FALSE),"少NG",IF(AM43&gt;VLOOKUP(AK43,$AK$5:$AM$11,3,FALSE),"多NG","")))</f>
        <v>0</v>
      </c>
      <c r="BM43" s="146">
        <f>IF(OR(AJ43="植栽",AJ43="播種",AJ43=""),"",IF(AL43=AS43,"","5面NG"))</f>
        <v>0</v>
      </c>
      <c r="BN43" s="149">
        <f>IF(OR(AR43="",AR43="タケ"),"",IF(AT43&lt;VLOOKUP(AR43,$AK$5:$AM$11,2,FALSE),"少NG",IF(AT43&gt;VLOOKUP(AR43,$AK$5:$AM$11,3,FALSE),"多NG","")))</f>
        <v>0</v>
      </c>
      <c r="BO43" s="150">
        <f>IF(T43="","",VLOOKUP(T43,$T$5:$U$13,2,FALSE))</f>
        <v>0</v>
      </c>
      <c r="BP43" s="150">
        <f>IF(I43="","",VLOOKUP(I43,$I$5:$K$22,2,FALSE))</f>
        <v>0</v>
      </c>
      <c r="BQ43" s="150" t="e">
        <f>IF(LEFT(J43,3)="野津町",1,IF(LEFT(J43,3)="野津原",2,IF(LEFT(J43,3)="佐賀関",4,IF(MID(J43,2,2)="津江",1,IF(OR(LEFT(J43,2)="宇目",LEFT(J43,2)="弥生",LEFT(J43,2)="直川",LEFT(J43,2)="本匠"),1,VLOOKUP(I43,$I$5:$K$22,3,FALSE))))))</f>
        <v>#N/A</v>
      </c>
      <c r="BR43" s="151" t="e">
        <f>100*BO43+10*BP43+BQ43</f>
        <v>#VALUE!</v>
      </c>
    </row>
    <row r="44" spans="2:70" s="112" customFormat="1" ht="47.25" customHeight="1">
      <c r="B44" s="113"/>
      <c r="C44" s="114"/>
      <c r="D44" s="115"/>
      <c r="E44" s="116"/>
      <c r="F44" s="117"/>
      <c r="G44" s="118"/>
      <c r="H44" s="119"/>
      <c r="I44" s="113"/>
      <c r="J44" s="117"/>
      <c r="K44" s="116"/>
      <c r="L44" s="119"/>
      <c r="M44" s="113"/>
      <c r="N44" s="120"/>
      <c r="O44" s="121"/>
      <c r="P44" s="116"/>
      <c r="Q44" s="119"/>
      <c r="R44" s="122"/>
      <c r="S44" s="116"/>
      <c r="T44" s="116"/>
      <c r="U44" s="123"/>
      <c r="V44" s="124">
        <f>IF(T44="","",(HLOOKUP(BR44,'材積表'!$A$6:$BJ$106,U44+1,FALSE)*R44))</f>
        <v>0</v>
      </c>
      <c r="W44" s="125"/>
      <c r="X44" s="115"/>
      <c r="Y44" s="116"/>
      <c r="Z44" s="116"/>
      <c r="AA44" s="126"/>
      <c r="AB44" s="127"/>
      <c r="AC44" s="128"/>
      <c r="AD44" s="129">
        <f>IF(V44="","",IF(AA44&gt;R44,"伐面過大",IF(AND(Z44="皆",AC44&gt;0),"伐率不可",ROUND(V44*AA44/R44*IF(AC44="",1,AC44),0))))</f>
        <v>0</v>
      </c>
      <c r="AE44" s="130">
        <f>IF(Y44="主",ROUND(AD44*0.8,0),IF(Y44="間",ROUND(AD44*0.6,0),""))</f>
        <v>0</v>
      </c>
      <c r="AF44" s="131"/>
      <c r="AG44" s="132"/>
      <c r="AH44" s="133"/>
      <c r="AI44" s="134"/>
      <c r="AJ44" s="116"/>
      <c r="AK44" s="116"/>
      <c r="AL44" s="126"/>
      <c r="AM44" s="123"/>
      <c r="AN44" s="135"/>
      <c r="AO44" s="136">
        <f>IF(OR(AJ44="萌芽",AJ44="天然下種"),DATE(YEAR(X44)-(MONTH(X44)&lt;4)+6,4,1),"")</f>
        <v>0</v>
      </c>
      <c r="AP44" s="137">
        <f>IF(OR(AJ44="萌芽",AJ44="天然下種"),DATE(YEAR(X44)-(MONTH(X44)&lt;4)+8,3,31),"")</f>
        <v>0</v>
      </c>
      <c r="AQ44" s="116"/>
      <c r="AR44" s="116"/>
      <c r="AS44" s="138">
        <f>IF(AJ44="","",IF(OR(AJ44="萌芽",AJ44="天然下種"),AL44,""))</f>
        <v>0</v>
      </c>
      <c r="AT44" s="139"/>
      <c r="AU44" s="140"/>
      <c r="AV44" s="141"/>
      <c r="AW44" s="140" t="s">
        <v>109</v>
      </c>
      <c r="AX44" s="119"/>
      <c r="AY44" s="140" t="s">
        <v>109</v>
      </c>
      <c r="AZ44" s="142"/>
      <c r="BA44" s="143"/>
      <c r="BB44" s="144"/>
      <c r="BC44" s="145">
        <f>IF(D44="","",IF(AND(D44+30&lt;=W44,D44+90&gt;=W44),"","届日NG"))</f>
        <v>0</v>
      </c>
      <c r="BD44" s="146">
        <f>IF(Z44&lt;&gt;"皆","",IF(AND(Z44="皆",AA44&lt;=20),"","伐面NG"))</f>
        <v>0</v>
      </c>
      <c r="BE44" s="146">
        <f>IF(AND(Z44="皆",AC44&gt;0),"皆率NG",IF(Z44&lt;&gt;"択","",IF(AND(Z44="択",AC44&lt;=30%),"",IF(AND(Z44="択",AJ44="植栽",AC44&lt;=40%),"","択率NG"))))</f>
        <v>0</v>
      </c>
      <c r="BF44" s="146">
        <f>IF(Y44&lt;&gt;"間","",IF(AND(Y44="間",AC44&lt;=35%),"","間率NG"))</f>
        <v>0</v>
      </c>
      <c r="BG44" s="147" t="e">
        <f>IF(Q44=Q$5,VLOOKUP(T44,$T$5:$X$13,4,FALSE),IF(Q44=Q$8,VLOOKUP(T44,$T$5:$X$13,5,FALSE),VLOOKUP(T44,$T$5:$X$13,3,FALSE)))</f>
        <v>#N/A</v>
      </c>
      <c r="BH44" s="146">
        <f>IF(Y44&lt;&gt;"主","",IF(AND(Y44="主",U44&gt;=BG44),"","林齢NG"))</f>
        <v>0</v>
      </c>
      <c r="BI44" s="148">
        <f>IF(X44="","",IF(X44&lt;=DATE(YEAR(W44)+1,3,31),"","伐期NG"))</f>
        <v>0</v>
      </c>
      <c r="BJ44" s="146">
        <f>IF(AND(Z44="皆",AA44&lt;&gt;(AL44+AV44)),"造面NG",IF(AND(Z44="択",AA44*AC44&lt;&gt;AL44+AV44),"造面NG",""))</f>
        <v>0</v>
      </c>
      <c r="BK44" s="149">
        <f>IF(AJ44="","",IF(OR(AJ44="萌芽",AJ44="天然下種",Z44="択"),IF(AP44&lt;=DATE(YEAR(X44)-(MONTH(X44)&lt;4)+8,3,31),"","天更7年NG"),IF(AI44&lt;=DATE(YEAR(X44)-(MONTH(X44)&lt;4)+3,3,31),"","植栽2年NG")))</f>
        <v>0</v>
      </c>
      <c r="BL44" s="149">
        <f>IF(OR(AK44="",AK44="タケ"),"",IF(AM44&lt;VLOOKUP(AK44,$AK$5:$AM$11,2,FALSE),"少NG",IF(AM44&gt;VLOOKUP(AK44,$AK$5:$AM$11,3,FALSE),"多NG","")))</f>
        <v>0</v>
      </c>
      <c r="BM44" s="146">
        <f>IF(OR(AJ44="植栽",AJ44="播種",AJ44=""),"",IF(AL44=AS44,"","5面NG"))</f>
        <v>0</v>
      </c>
      <c r="BN44" s="149">
        <f>IF(OR(AR44="",AR44="タケ"),"",IF(AT44&lt;VLOOKUP(AR44,$AK$5:$AM$11,2,FALSE),"少NG",IF(AT44&gt;VLOOKUP(AR44,$AK$5:$AM$11,3,FALSE),"多NG","")))</f>
        <v>0</v>
      </c>
      <c r="BO44" s="150">
        <f>IF(T44="","",VLOOKUP(T44,$T$5:$U$13,2,FALSE))</f>
        <v>0</v>
      </c>
      <c r="BP44" s="150">
        <f>IF(I44="","",VLOOKUP(I44,$I$5:$K$22,2,FALSE))</f>
        <v>0</v>
      </c>
      <c r="BQ44" s="150" t="e">
        <f>IF(LEFT(J44,3)="野津町",1,IF(LEFT(J44,3)="野津原",2,IF(LEFT(J44,3)="佐賀関",4,IF(MID(J44,2,2)="津江",1,IF(OR(LEFT(J44,2)="宇目",LEFT(J44,2)="弥生",LEFT(J44,2)="直川",LEFT(J44,2)="本匠"),1,VLOOKUP(I44,$I$5:$K$22,3,FALSE))))))</f>
        <v>#N/A</v>
      </c>
      <c r="BR44" s="151" t="e">
        <f>100*BO44+10*BP44+BQ44</f>
        <v>#VALUE!</v>
      </c>
    </row>
    <row r="45" spans="2:70" s="112" customFormat="1" ht="47.25" customHeight="1">
      <c r="B45" s="113"/>
      <c r="C45" s="114"/>
      <c r="D45" s="115"/>
      <c r="E45" s="116"/>
      <c r="F45" s="117"/>
      <c r="G45" s="118"/>
      <c r="H45" s="119"/>
      <c r="I45" s="113"/>
      <c r="J45" s="117"/>
      <c r="K45" s="116"/>
      <c r="L45" s="119"/>
      <c r="M45" s="113"/>
      <c r="N45" s="120"/>
      <c r="O45" s="121"/>
      <c r="P45" s="116"/>
      <c r="Q45" s="119"/>
      <c r="R45" s="122"/>
      <c r="S45" s="116"/>
      <c r="T45" s="116"/>
      <c r="U45" s="123"/>
      <c r="V45" s="124">
        <f>IF(T45="","",(HLOOKUP(BR45,'材積表'!$A$6:$BJ$106,U45+1,FALSE)*R45))</f>
        <v>0</v>
      </c>
      <c r="W45" s="125"/>
      <c r="X45" s="115"/>
      <c r="Y45" s="116"/>
      <c r="Z45" s="116"/>
      <c r="AA45" s="126"/>
      <c r="AB45" s="127"/>
      <c r="AC45" s="128"/>
      <c r="AD45" s="129">
        <f>IF(V45="","",IF(AA45&gt;R45,"伐面過大",IF(AND(Z45="皆",AC45&gt;0),"伐率不可",ROUND(V45*AA45/R45*IF(AC45="",1,AC45),0))))</f>
        <v>0</v>
      </c>
      <c r="AE45" s="130">
        <f>IF(Y45="主",ROUND(AD45*0.8,0),IF(Y45="間",ROUND(AD45*0.6,0),""))</f>
        <v>0</v>
      </c>
      <c r="AF45" s="131"/>
      <c r="AG45" s="132"/>
      <c r="AH45" s="133"/>
      <c r="AI45" s="134"/>
      <c r="AJ45" s="116"/>
      <c r="AK45" s="116"/>
      <c r="AL45" s="126"/>
      <c r="AM45" s="123"/>
      <c r="AN45" s="135"/>
      <c r="AO45" s="136">
        <f>IF(OR(AJ45="萌芽",AJ45="天然下種"),DATE(YEAR(X45)-(MONTH(X45)&lt;4)+6,4,1),"")</f>
        <v>0</v>
      </c>
      <c r="AP45" s="137">
        <f>IF(OR(AJ45="萌芽",AJ45="天然下種"),DATE(YEAR(X45)-(MONTH(X45)&lt;4)+8,3,31),"")</f>
        <v>0</v>
      </c>
      <c r="AQ45" s="116"/>
      <c r="AR45" s="116"/>
      <c r="AS45" s="138">
        <f>IF(AJ45="","",IF(OR(AJ45="萌芽",AJ45="天然下種"),AL45,""))</f>
        <v>0</v>
      </c>
      <c r="AT45" s="139"/>
      <c r="AU45" s="140"/>
      <c r="AV45" s="141"/>
      <c r="AW45" s="140" t="s">
        <v>109</v>
      </c>
      <c r="AX45" s="119"/>
      <c r="AY45" s="140" t="s">
        <v>109</v>
      </c>
      <c r="AZ45" s="142"/>
      <c r="BA45" s="143"/>
      <c r="BB45" s="144"/>
      <c r="BC45" s="145">
        <f>IF(D45="","",IF(AND(D45+30&lt;=W45,D45+90&gt;=W45),"","届日NG"))</f>
        <v>0</v>
      </c>
      <c r="BD45" s="146">
        <f>IF(Z45&lt;&gt;"皆","",IF(AND(Z45="皆",AA45&lt;=20),"","伐面NG"))</f>
        <v>0</v>
      </c>
      <c r="BE45" s="146">
        <f>IF(AND(Z45="皆",AC45&gt;0),"皆率NG",IF(Z45&lt;&gt;"択","",IF(AND(Z45="択",AC45&lt;=30%),"",IF(AND(Z45="択",AJ45="植栽",AC45&lt;=40%),"","択率NG"))))</f>
        <v>0</v>
      </c>
      <c r="BF45" s="146">
        <f>IF(Y45&lt;&gt;"間","",IF(AND(Y45="間",AC45&lt;=35%),"","間率NG"))</f>
        <v>0</v>
      </c>
      <c r="BG45" s="147" t="e">
        <f>IF(Q45=Q$5,VLOOKUP(T45,$T$5:$X$13,4,FALSE),IF(Q45=Q$8,VLOOKUP(T45,$T$5:$X$13,5,FALSE),VLOOKUP(T45,$T$5:$X$13,3,FALSE)))</f>
        <v>#N/A</v>
      </c>
      <c r="BH45" s="146">
        <f>IF(Y45&lt;&gt;"主","",IF(AND(Y45="主",U45&gt;=BG45),"","林齢NG"))</f>
        <v>0</v>
      </c>
      <c r="BI45" s="148">
        <f>IF(X45="","",IF(X45&lt;=DATE(YEAR(W45)+1,3,31),"","伐期NG"))</f>
        <v>0</v>
      </c>
      <c r="BJ45" s="146">
        <f>IF(AND(Z45="皆",AA45&lt;&gt;(AL45+AV45)),"造面NG",IF(AND(Z45="択",AA45*AC45&lt;&gt;AL45+AV45),"造面NG",""))</f>
        <v>0</v>
      </c>
      <c r="BK45" s="149">
        <f>IF(AJ45="","",IF(OR(AJ45="萌芽",AJ45="天然下種",Z45="択"),IF(AP45&lt;=DATE(YEAR(X45)-(MONTH(X45)&lt;4)+8,3,31),"","天更7年NG"),IF(AI45&lt;=DATE(YEAR(X45)-(MONTH(X45)&lt;4)+3,3,31),"","植栽2年NG")))</f>
        <v>0</v>
      </c>
      <c r="BL45" s="149">
        <f>IF(OR(AK45="",AK45="タケ"),"",IF(AM45&lt;VLOOKUP(AK45,$AK$5:$AM$11,2,FALSE),"少NG",IF(AM45&gt;VLOOKUP(AK45,$AK$5:$AM$11,3,FALSE),"多NG","")))</f>
        <v>0</v>
      </c>
      <c r="BM45" s="146">
        <f>IF(OR(AJ45="植栽",AJ45="播種",AJ45=""),"",IF(AL45=AS45,"","5面NG"))</f>
        <v>0</v>
      </c>
      <c r="BN45" s="149">
        <f>IF(OR(AR45="",AR45="タケ"),"",IF(AT45&lt;VLOOKUP(AR45,$AK$5:$AM$11,2,FALSE),"少NG",IF(AT45&gt;VLOOKUP(AR45,$AK$5:$AM$11,3,FALSE),"多NG","")))</f>
        <v>0</v>
      </c>
      <c r="BO45" s="150">
        <f>IF(T45="","",VLOOKUP(T45,$T$5:$U$13,2,FALSE))</f>
        <v>0</v>
      </c>
      <c r="BP45" s="150">
        <f>IF(I45="","",VLOOKUP(I45,$I$5:$K$22,2,FALSE))</f>
        <v>0</v>
      </c>
      <c r="BQ45" s="150" t="e">
        <f>IF(LEFT(J45,3)="野津町",1,IF(LEFT(J45,3)="野津原",2,IF(LEFT(J45,3)="佐賀関",4,IF(MID(J45,2,2)="津江",1,IF(OR(LEFT(J45,2)="宇目",LEFT(J45,2)="弥生",LEFT(J45,2)="直川",LEFT(J45,2)="本匠"),1,VLOOKUP(I45,$I$5:$K$22,3,FALSE))))))</f>
        <v>#N/A</v>
      </c>
      <c r="BR45" s="151" t="e">
        <f>100*BO45+10*BP45+BQ45</f>
        <v>#VALUE!</v>
      </c>
    </row>
    <row r="46" spans="2:70" s="112" customFormat="1" ht="47.25" customHeight="1">
      <c r="B46" s="113"/>
      <c r="C46" s="114"/>
      <c r="D46" s="115"/>
      <c r="E46" s="116"/>
      <c r="F46" s="117"/>
      <c r="G46" s="118"/>
      <c r="H46" s="119"/>
      <c r="I46" s="113"/>
      <c r="J46" s="117"/>
      <c r="K46" s="116"/>
      <c r="L46" s="119"/>
      <c r="M46" s="113"/>
      <c r="N46" s="120"/>
      <c r="O46" s="121"/>
      <c r="P46" s="116"/>
      <c r="Q46" s="119"/>
      <c r="R46" s="122"/>
      <c r="S46" s="116"/>
      <c r="T46" s="116"/>
      <c r="U46" s="123"/>
      <c r="V46" s="124">
        <f>IF(T46="","",(HLOOKUP(BR46,'材積表'!$A$6:$BJ$106,U46+1,FALSE)*R46))</f>
        <v>0</v>
      </c>
      <c r="W46" s="125"/>
      <c r="X46" s="115"/>
      <c r="Y46" s="116"/>
      <c r="Z46" s="116"/>
      <c r="AA46" s="126"/>
      <c r="AB46" s="127"/>
      <c r="AC46" s="128"/>
      <c r="AD46" s="129">
        <f>IF(V46="","",IF(AA46&gt;R46,"伐面過大",IF(AND(Z46="皆",AC46&gt;0),"伐率不可",ROUND(V46*AA46/R46*IF(AC46="",1,AC46),0))))</f>
        <v>0</v>
      </c>
      <c r="AE46" s="130">
        <f>IF(Y46="主",ROUND(AD46*0.8,0),IF(Y46="間",ROUND(AD46*0.6,0),""))</f>
        <v>0</v>
      </c>
      <c r="AF46" s="131"/>
      <c r="AG46" s="132"/>
      <c r="AH46" s="133"/>
      <c r="AI46" s="134"/>
      <c r="AJ46" s="116"/>
      <c r="AK46" s="116"/>
      <c r="AL46" s="126"/>
      <c r="AM46" s="123"/>
      <c r="AN46" s="135"/>
      <c r="AO46" s="136">
        <f>IF(OR(AJ46="萌芽",AJ46="天然下種"),DATE(YEAR(X46)-(MONTH(X46)&lt;4)+6,4,1),"")</f>
        <v>0</v>
      </c>
      <c r="AP46" s="137">
        <f>IF(OR(AJ46="萌芽",AJ46="天然下種"),DATE(YEAR(X46)-(MONTH(X46)&lt;4)+8,3,31),"")</f>
        <v>0</v>
      </c>
      <c r="AQ46" s="116"/>
      <c r="AR46" s="116"/>
      <c r="AS46" s="138">
        <f>IF(AJ46="","",IF(OR(AJ46="萌芽",AJ46="天然下種"),AL46,""))</f>
        <v>0</v>
      </c>
      <c r="AT46" s="139"/>
      <c r="AU46" s="140"/>
      <c r="AV46" s="141"/>
      <c r="AW46" s="140" t="s">
        <v>109</v>
      </c>
      <c r="AX46" s="119"/>
      <c r="AY46" s="140" t="s">
        <v>109</v>
      </c>
      <c r="AZ46" s="142"/>
      <c r="BA46" s="143"/>
      <c r="BB46" s="144"/>
      <c r="BC46" s="145">
        <f>IF(D46="","",IF(AND(D46+30&lt;=W46,D46+90&gt;=W46),"","届日NG"))</f>
        <v>0</v>
      </c>
      <c r="BD46" s="146">
        <f>IF(Z46&lt;&gt;"皆","",IF(AND(Z46="皆",AA46&lt;=20),"","伐面NG"))</f>
        <v>0</v>
      </c>
      <c r="BE46" s="146">
        <f>IF(AND(Z46="皆",AC46&gt;0),"皆率NG",IF(Z46&lt;&gt;"択","",IF(AND(Z46="択",AC46&lt;=30%),"",IF(AND(Z46="択",AJ46="植栽",AC46&lt;=40%),"","択率NG"))))</f>
        <v>0</v>
      </c>
      <c r="BF46" s="146">
        <f>IF(Y46&lt;&gt;"間","",IF(AND(Y46="間",AC46&lt;=35%),"","間率NG"))</f>
        <v>0</v>
      </c>
      <c r="BG46" s="147" t="e">
        <f>IF(Q46=Q$5,VLOOKUP(T46,$T$5:$X$13,4,FALSE),IF(Q46=Q$8,VLOOKUP(T46,$T$5:$X$13,5,FALSE),VLOOKUP(T46,$T$5:$X$13,3,FALSE)))</f>
        <v>#N/A</v>
      </c>
      <c r="BH46" s="146">
        <f>IF(Y46&lt;&gt;"主","",IF(AND(Y46="主",U46&gt;=BG46),"","林齢NG"))</f>
        <v>0</v>
      </c>
      <c r="BI46" s="148">
        <f>IF(X46="","",IF(X46&lt;=DATE(YEAR(W46)+1,3,31),"","伐期NG"))</f>
        <v>0</v>
      </c>
      <c r="BJ46" s="146">
        <f>IF(AND(Z46="皆",AA46&lt;&gt;(AL46+AV46)),"造面NG",IF(AND(Z46="択",AA46*AC46&lt;&gt;AL46+AV46),"造面NG",""))</f>
        <v>0</v>
      </c>
      <c r="BK46" s="149">
        <f>IF(AJ46="","",IF(OR(AJ46="萌芽",AJ46="天然下種",Z46="択"),IF(AP46&lt;=DATE(YEAR(X46)-(MONTH(X46)&lt;4)+8,3,31),"","天更7年NG"),IF(AI46&lt;=DATE(YEAR(X46)-(MONTH(X46)&lt;4)+3,3,31),"","植栽2年NG")))</f>
        <v>0</v>
      </c>
      <c r="BL46" s="149">
        <f>IF(OR(AK46="",AK46="タケ"),"",IF(AM46&lt;VLOOKUP(AK46,$AK$5:$AM$11,2,FALSE),"少NG",IF(AM46&gt;VLOOKUP(AK46,$AK$5:$AM$11,3,FALSE),"多NG","")))</f>
        <v>0</v>
      </c>
      <c r="BM46" s="146">
        <f>IF(OR(AJ46="植栽",AJ46="播種",AJ46=""),"",IF(AL46=AS46,"","5面NG"))</f>
        <v>0</v>
      </c>
      <c r="BN46" s="149">
        <f>IF(OR(AR46="",AR46="タケ"),"",IF(AT46&lt;VLOOKUP(AR46,$AK$5:$AM$11,2,FALSE),"少NG",IF(AT46&gt;VLOOKUP(AR46,$AK$5:$AM$11,3,FALSE),"多NG","")))</f>
        <v>0</v>
      </c>
      <c r="BO46" s="150">
        <f>IF(T46="","",VLOOKUP(T46,$T$5:$U$13,2,FALSE))</f>
        <v>0</v>
      </c>
      <c r="BP46" s="150">
        <f>IF(I46="","",VLOOKUP(I46,$I$5:$K$22,2,FALSE))</f>
        <v>0</v>
      </c>
      <c r="BQ46" s="150" t="e">
        <f>IF(LEFT(J46,3)="野津町",1,IF(LEFT(J46,3)="野津原",2,IF(LEFT(J46,3)="佐賀関",4,IF(MID(J46,2,2)="津江",1,IF(OR(LEFT(J46,2)="宇目",LEFT(J46,2)="弥生",LEFT(J46,2)="直川",LEFT(J46,2)="本匠"),1,VLOOKUP(I46,$I$5:$K$22,3,FALSE))))))</f>
        <v>#N/A</v>
      </c>
      <c r="BR46" s="151" t="e">
        <f>100*BO46+10*BP46+BQ46</f>
        <v>#VALUE!</v>
      </c>
    </row>
    <row r="47" spans="2:70" s="112" customFormat="1" ht="47.25" customHeight="1">
      <c r="B47" s="113"/>
      <c r="C47" s="114"/>
      <c r="D47" s="115"/>
      <c r="E47" s="116"/>
      <c r="F47" s="117"/>
      <c r="G47" s="118"/>
      <c r="H47" s="119"/>
      <c r="I47" s="113"/>
      <c r="J47" s="117"/>
      <c r="K47" s="116"/>
      <c r="L47" s="119"/>
      <c r="M47" s="113"/>
      <c r="N47" s="120"/>
      <c r="O47" s="121"/>
      <c r="P47" s="116"/>
      <c r="Q47" s="119"/>
      <c r="R47" s="122"/>
      <c r="S47" s="116"/>
      <c r="T47" s="116"/>
      <c r="U47" s="123"/>
      <c r="V47" s="124">
        <f>IF(T47="","",(HLOOKUP(BR47,'材積表'!$A$6:$BJ$106,U47+1,FALSE)*R47))</f>
        <v>0</v>
      </c>
      <c r="W47" s="125"/>
      <c r="X47" s="115"/>
      <c r="Y47" s="116"/>
      <c r="Z47" s="116"/>
      <c r="AA47" s="126"/>
      <c r="AB47" s="127"/>
      <c r="AC47" s="128"/>
      <c r="AD47" s="129">
        <f>IF(V47="","",IF(AA47&gt;R47,"伐面過大",IF(AND(Z47="皆",AC47&gt;0),"伐率不可",ROUND(V47*AA47/R47*IF(AC47="",1,AC47),0))))</f>
        <v>0</v>
      </c>
      <c r="AE47" s="130">
        <f>IF(Y47="主",ROUND(AD47*0.8,0),IF(Y47="間",ROUND(AD47*0.6,0),""))</f>
        <v>0</v>
      </c>
      <c r="AF47" s="131"/>
      <c r="AG47" s="132"/>
      <c r="AH47" s="133"/>
      <c r="AI47" s="134"/>
      <c r="AJ47" s="116"/>
      <c r="AK47" s="116"/>
      <c r="AL47" s="126"/>
      <c r="AM47" s="123"/>
      <c r="AN47" s="135"/>
      <c r="AO47" s="136">
        <f>IF(OR(AJ47="萌芽",AJ47="天然下種"),DATE(YEAR(X47)-(MONTH(X47)&lt;4)+6,4,1),"")</f>
        <v>0</v>
      </c>
      <c r="AP47" s="137">
        <f>IF(OR(AJ47="萌芽",AJ47="天然下種"),DATE(YEAR(X47)-(MONTH(X47)&lt;4)+8,3,31),"")</f>
        <v>0</v>
      </c>
      <c r="AQ47" s="116"/>
      <c r="AR47" s="116"/>
      <c r="AS47" s="138">
        <f>IF(AJ47="","",IF(OR(AJ47="萌芽",AJ47="天然下種"),AL47,""))</f>
        <v>0</v>
      </c>
      <c r="AT47" s="139"/>
      <c r="AU47" s="140"/>
      <c r="AV47" s="141"/>
      <c r="AW47" s="140" t="s">
        <v>109</v>
      </c>
      <c r="AX47" s="119"/>
      <c r="AY47" s="140" t="s">
        <v>109</v>
      </c>
      <c r="AZ47" s="142"/>
      <c r="BA47" s="143"/>
      <c r="BB47" s="144"/>
      <c r="BC47" s="145">
        <f>IF(D47="","",IF(AND(D47+30&lt;=W47,D47+90&gt;=W47),"","届日NG"))</f>
        <v>0</v>
      </c>
      <c r="BD47" s="146">
        <f>IF(Z47&lt;&gt;"皆","",IF(AND(Z47="皆",AA47&lt;=20),"","伐面NG"))</f>
        <v>0</v>
      </c>
      <c r="BE47" s="146">
        <f>IF(AND(Z47="皆",AC47&gt;0),"皆率NG",IF(Z47&lt;&gt;"択","",IF(AND(Z47="択",AC47&lt;=30%),"",IF(AND(Z47="択",AJ47="植栽",AC47&lt;=40%),"","択率NG"))))</f>
        <v>0</v>
      </c>
      <c r="BF47" s="146">
        <f>IF(Y47&lt;&gt;"間","",IF(AND(Y47="間",AC47&lt;=35%),"","間率NG"))</f>
        <v>0</v>
      </c>
      <c r="BG47" s="147" t="e">
        <f>IF(Q47=Q$5,VLOOKUP(T47,$T$5:$X$13,4,FALSE),IF(Q47=Q$8,VLOOKUP(T47,$T$5:$X$13,5,FALSE),VLOOKUP(T47,$T$5:$X$13,3,FALSE)))</f>
        <v>#N/A</v>
      </c>
      <c r="BH47" s="146">
        <f>IF(Y47&lt;&gt;"主","",IF(AND(Y47="主",U47&gt;=BG47),"","林齢NG"))</f>
        <v>0</v>
      </c>
      <c r="BI47" s="148">
        <f>IF(X47="","",IF(X47&lt;=DATE(YEAR(W47)+1,3,31),"","伐期NG"))</f>
        <v>0</v>
      </c>
      <c r="BJ47" s="146">
        <f>IF(AND(Z47="皆",AA47&lt;&gt;(AL47+AV47)),"造面NG",IF(AND(Z47="択",AA47*AC47&lt;&gt;AL47+AV47),"造面NG",""))</f>
        <v>0</v>
      </c>
      <c r="BK47" s="149">
        <f>IF(AJ47="","",IF(OR(AJ47="萌芽",AJ47="天然下種",Z47="択"),IF(AP47&lt;=DATE(YEAR(X47)-(MONTH(X47)&lt;4)+8,3,31),"","天更7年NG"),IF(AI47&lt;=DATE(YEAR(X47)-(MONTH(X47)&lt;4)+3,3,31),"","植栽2年NG")))</f>
        <v>0</v>
      </c>
      <c r="BL47" s="149">
        <f>IF(OR(AK47="",AK47="タケ"),"",IF(AM47&lt;VLOOKUP(AK47,$AK$5:$AM$11,2,FALSE),"少NG",IF(AM47&gt;VLOOKUP(AK47,$AK$5:$AM$11,3,FALSE),"多NG","")))</f>
        <v>0</v>
      </c>
      <c r="BM47" s="146">
        <f>IF(OR(AJ47="植栽",AJ47="播種",AJ47=""),"",IF(AL47=AS47,"","5面NG"))</f>
        <v>0</v>
      </c>
      <c r="BN47" s="149">
        <f>IF(OR(AR47="",AR47="タケ"),"",IF(AT47&lt;VLOOKUP(AR47,$AK$5:$AM$11,2,FALSE),"少NG",IF(AT47&gt;VLOOKUP(AR47,$AK$5:$AM$11,3,FALSE),"多NG","")))</f>
        <v>0</v>
      </c>
      <c r="BO47" s="150">
        <f>IF(T47="","",VLOOKUP(T47,$T$5:$U$13,2,FALSE))</f>
        <v>0</v>
      </c>
      <c r="BP47" s="150">
        <f>IF(I47="","",VLOOKUP(I47,$I$5:$K$22,2,FALSE))</f>
        <v>0</v>
      </c>
      <c r="BQ47" s="150" t="e">
        <f>IF(LEFT(J47,3)="野津町",1,IF(LEFT(J47,3)="野津原",2,IF(LEFT(J47,3)="佐賀関",4,IF(MID(J47,2,2)="津江",1,IF(OR(LEFT(J47,2)="宇目",LEFT(J47,2)="弥生",LEFT(J47,2)="直川",LEFT(J47,2)="本匠"),1,VLOOKUP(I47,$I$5:$K$22,3,FALSE))))))</f>
        <v>#N/A</v>
      </c>
      <c r="BR47" s="151" t="e">
        <f>100*BO47+10*BP47+BQ47</f>
        <v>#VALUE!</v>
      </c>
    </row>
    <row r="48" spans="2:70" s="112" customFormat="1" ht="47.25" customHeight="1">
      <c r="B48" s="113"/>
      <c r="C48" s="114"/>
      <c r="D48" s="115"/>
      <c r="E48" s="116"/>
      <c r="F48" s="117"/>
      <c r="G48" s="118"/>
      <c r="H48" s="119"/>
      <c r="I48" s="113"/>
      <c r="J48" s="117"/>
      <c r="K48" s="116"/>
      <c r="L48" s="119"/>
      <c r="M48" s="113"/>
      <c r="N48" s="120"/>
      <c r="O48" s="121"/>
      <c r="P48" s="116"/>
      <c r="Q48" s="119"/>
      <c r="R48" s="122"/>
      <c r="S48" s="116"/>
      <c r="T48" s="116"/>
      <c r="U48" s="123"/>
      <c r="V48" s="124">
        <f>IF(T48="","",(HLOOKUP(BR48,'材積表'!$A$6:$BJ$106,U48+1,FALSE)*R48))</f>
        <v>0</v>
      </c>
      <c r="W48" s="125"/>
      <c r="X48" s="115"/>
      <c r="Y48" s="116"/>
      <c r="Z48" s="116"/>
      <c r="AA48" s="126"/>
      <c r="AB48" s="127"/>
      <c r="AC48" s="128"/>
      <c r="AD48" s="129">
        <f>IF(V48="","",IF(AA48&gt;R48,"伐面過大",IF(AND(Z48="皆",AC48&gt;0),"伐率不可",ROUND(V48*AA48/R48*IF(AC48="",1,AC48),0))))</f>
        <v>0</v>
      </c>
      <c r="AE48" s="130">
        <f>IF(Y48="主",ROUND(AD48*0.8,0),IF(Y48="間",ROUND(AD48*0.6,0),""))</f>
        <v>0</v>
      </c>
      <c r="AF48" s="131"/>
      <c r="AG48" s="132"/>
      <c r="AH48" s="133"/>
      <c r="AI48" s="134"/>
      <c r="AJ48" s="116"/>
      <c r="AK48" s="116"/>
      <c r="AL48" s="126"/>
      <c r="AM48" s="123"/>
      <c r="AN48" s="135"/>
      <c r="AO48" s="136">
        <f>IF(OR(AJ48="萌芽",AJ48="天然下種"),DATE(YEAR(X48)-(MONTH(X48)&lt;4)+6,4,1),"")</f>
        <v>0</v>
      </c>
      <c r="AP48" s="137">
        <f>IF(OR(AJ48="萌芽",AJ48="天然下種"),DATE(YEAR(X48)-(MONTH(X48)&lt;4)+8,3,31),"")</f>
        <v>0</v>
      </c>
      <c r="AQ48" s="116"/>
      <c r="AR48" s="116"/>
      <c r="AS48" s="138">
        <f>IF(AJ48="","",IF(OR(AJ48="萌芽",AJ48="天然下種"),AL48,""))</f>
        <v>0</v>
      </c>
      <c r="AT48" s="139"/>
      <c r="AU48" s="140"/>
      <c r="AV48" s="141"/>
      <c r="AW48" s="140" t="s">
        <v>109</v>
      </c>
      <c r="AX48" s="119"/>
      <c r="AY48" s="140" t="s">
        <v>109</v>
      </c>
      <c r="AZ48" s="142"/>
      <c r="BA48" s="143"/>
      <c r="BB48" s="144"/>
      <c r="BC48" s="145">
        <f>IF(D48="","",IF(AND(D48+30&lt;=W48,D48+90&gt;=W48),"","届日NG"))</f>
        <v>0</v>
      </c>
      <c r="BD48" s="146">
        <f>IF(Z48&lt;&gt;"皆","",IF(AND(Z48="皆",AA48&lt;=20),"","伐面NG"))</f>
        <v>0</v>
      </c>
      <c r="BE48" s="146">
        <f>IF(AND(Z48="皆",AC48&gt;0),"皆率NG",IF(Z48&lt;&gt;"択","",IF(AND(Z48="択",AC48&lt;=30%),"",IF(AND(Z48="択",AJ48="植栽",AC48&lt;=40%),"","択率NG"))))</f>
        <v>0</v>
      </c>
      <c r="BF48" s="146">
        <f>IF(Y48&lt;&gt;"間","",IF(AND(Y48="間",AC48&lt;=35%),"","間率NG"))</f>
        <v>0</v>
      </c>
      <c r="BG48" s="147" t="e">
        <f>IF(Q48=Q$5,VLOOKUP(T48,$T$5:$X$13,4,FALSE),IF(Q48=Q$8,VLOOKUP(T48,$T$5:$X$13,5,FALSE),VLOOKUP(T48,$T$5:$X$13,3,FALSE)))</f>
        <v>#N/A</v>
      </c>
      <c r="BH48" s="146">
        <f>IF(Y48&lt;&gt;"主","",IF(AND(Y48="主",U48&gt;=BG48),"","林齢NG"))</f>
        <v>0</v>
      </c>
      <c r="BI48" s="148">
        <f>IF(X48="","",IF(X48&lt;=DATE(YEAR(W48)+1,3,31),"","伐期NG"))</f>
        <v>0</v>
      </c>
      <c r="BJ48" s="146">
        <f>IF(AND(Z48="皆",AA48&lt;&gt;(AL48+AV48)),"造面NG",IF(AND(Z48="択",AA48*AC48&lt;&gt;AL48+AV48),"造面NG",""))</f>
        <v>0</v>
      </c>
      <c r="BK48" s="149">
        <f>IF(AJ48="","",IF(OR(AJ48="萌芽",AJ48="天然下種",Z48="択"),IF(AP48&lt;=DATE(YEAR(X48)-(MONTH(X48)&lt;4)+8,3,31),"","天更7年NG"),IF(AI48&lt;=DATE(YEAR(X48)-(MONTH(X48)&lt;4)+3,3,31),"","植栽2年NG")))</f>
        <v>0</v>
      </c>
      <c r="BL48" s="149">
        <f>IF(OR(AK48="",AK48="タケ"),"",IF(AM48&lt;VLOOKUP(AK48,$AK$5:$AM$11,2,FALSE),"少NG",IF(AM48&gt;VLOOKUP(AK48,$AK$5:$AM$11,3,FALSE),"多NG","")))</f>
        <v>0</v>
      </c>
      <c r="BM48" s="146">
        <f>IF(OR(AJ48="植栽",AJ48="播種",AJ48=""),"",IF(AL48=AS48,"","5面NG"))</f>
        <v>0</v>
      </c>
      <c r="BN48" s="149">
        <f>IF(OR(AR48="",AR48="タケ"),"",IF(AT48&lt;VLOOKUP(AR48,$AK$5:$AM$11,2,FALSE),"少NG",IF(AT48&gt;VLOOKUP(AR48,$AK$5:$AM$11,3,FALSE),"多NG","")))</f>
        <v>0</v>
      </c>
      <c r="BO48" s="150">
        <f>IF(T48="","",VLOOKUP(T48,$T$5:$U$13,2,FALSE))</f>
        <v>0</v>
      </c>
      <c r="BP48" s="150">
        <f>IF(I48="","",VLOOKUP(I48,$I$5:$K$22,2,FALSE))</f>
        <v>0</v>
      </c>
      <c r="BQ48" s="150" t="e">
        <f>IF(LEFT(J48,3)="野津町",1,IF(LEFT(J48,3)="野津原",2,IF(LEFT(J48,3)="佐賀関",4,IF(MID(J48,2,2)="津江",1,IF(OR(LEFT(J48,2)="宇目",LEFT(J48,2)="弥生",LEFT(J48,2)="直川",LEFT(J48,2)="本匠"),1,VLOOKUP(I48,$I$5:$K$22,3,FALSE))))))</f>
        <v>#N/A</v>
      </c>
      <c r="BR48" s="151" t="e">
        <f>100*BO48+10*BP48+BQ48</f>
        <v>#VALUE!</v>
      </c>
    </row>
    <row r="49" spans="2:70" s="112" customFormat="1" ht="47.25" customHeight="1">
      <c r="B49" s="113"/>
      <c r="C49" s="114"/>
      <c r="D49" s="115"/>
      <c r="E49" s="116"/>
      <c r="F49" s="117"/>
      <c r="G49" s="118"/>
      <c r="H49" s="119"/>
      <c r="I49" s="113"/>
      <c r="J49" s="117"/>
      <c r="K49" s="116"/>
      <c r="L49" s="119"/>
      <c r="M49" s="113"/>
      <c r="N49" s="120"/>
      <c r="O49" s="121"/>
      <c r="P49" s="116"/>
      <c r="Q49" s="119"/>
      <c r="R49" s="122"/>
      <c r="S49" s="116"/>
      <c r="T49" s="116"/>
      <c r="U49" s="123"/>
      <c r="V49" s="124">
        <f>IF(T49="","",(HLOOKUP(BR49,'材積表'!$A$6:$BJ$106,U49+1,FALSE)*R49))</f>
        <v>0</v>
      </c>
      <c r="W49" s="125"/>
      <c r="X49" s="115"/>
      <c r="Y49" s="116"/>
      <c r="Z49" s="116"/>
      <c r="AA49" s="126"/>
      <c r="AB49" s="127"/>
      <c r="AC49" s="128"/>
      <c r="AD49" s="129">
        <f>IF(V49="","",IF(AA49&gt;R49,"伐面過大",IF(AND(Z49="皆",AC49&gt;0),"伐率不可",ROUND(V49*AA49/R49*IF(AC49="",1,AC49),0))))</f>
        <v>0</v>
      </c>
      <c r="AE49" s="130">
        <f>IF(Y49="主",ROUND(AD49*0.8,0),IF(Y49="間",ROUND(AD49*0.6,0),""))</f>
        <v>0</v>
      </c>
      <c r="AF49" s="131"/>
      <c r="AG49" s="132"/>
      <c r="AH49" s="133"/>
      <c r="AI49" s="134"/>
      <c r="AJ49" s="116"/>
      <c r="AK49" s="116"/>
      <c r="AL49" s="126"/>
      <c r="AM49" s="123"/>
      <c r="AN49" s="135"/>
      <c r="AO49" s="136">
        <f>IF(OR(AJ49="萌芽",AJ49="天然下種"),DATE(YEAR(X49)-(MONTH(X49)&lt;4)+6,4,1),"")</f>
        <v>0</v>
      </c>
      <c r="AP49" s="137">
        <f>IF(OR(AJ49="萌芽",AJ49="天然下種"),DATE(YEAR(X49)-(MONTH(X49)&lt;4)+8,3,31),"")</f>
        <v>0</v>
      </c>
      <c r="AQ49" s="116"/>
      <c r="AR49" s="116"/>
      <c r="AS49" s="138">
        <f>IF(AJ49="","",IF(OR(AJ49="萌芽",AJ49="天然下種"),AL49,""))</f>
        <v>0</v>
      </c>
      <c r="AT49" s="139"/>
      <c r="AU49" s="140"/>
      <c r="AV49" s="141"/>
      <c r="AW49" s="140" t="s">
        <v>109</v>
      </c>
      <c r="AX49" s="119"/>
      <c r="AY49" s="140" t="s">
        <v>109</v>
      </c>
      <c r="AZ49" s="142"/>
      <c r="BA49" s="143"/>
      <c r="BB49" s="144"/>
      <c r="BC49" s="145">
        <f>IF(D49="","",IF(AND(D49+30&lt;=W49,D49+90&gt;=W49),"","届日NG"))</f>
        <v>0</v>
      </c>
      <c r="BD49" s="146">
        <f>IF(Z49&lt;&gt;"皆","",IF(AND(Z49="皆",AA49&lt;=20),"","伐面NG"))</f>
        <v>0</v>
      </c>
      <c r="BE49" s="146">
        <f>IF(AND(Z49="皆",AC49&gt;0),"皆率NG",IF(Z49&lt;&gt;"択","",IF(AND(Z49="択",AC49&lt;=30%),"",IF(AND(Z49="択",AJ49="植栽",AC49&lt;=40%),"","択率NG"))))</f>
        <v>0</v>
      </c>
      <c r="BF49" s="146">
        <f>IF(Y49&lt;&gt;"間","",IF(AND(Y49="間",AC49&lt;=35%),"","間率NG"))</f>
        <v>0</v>
      </c>
      <c r="BG49" s="147" t="e">
        <f>IF(Q49=Q$5,VLOOKUP(T49,$T$5:$X$13,4,FALSE),IF(Q49=Q$8,VLOOKUP(T49,$T$5:$X$13,5,FALSE),VLOOKUP(T49,$T$5:$X$13,3,FALSE)))</f>
        <v>#N/A</v>
      </c>
      <c r="BH49" s="146">
        <f>IF(Y49&lt;&gt;"主","",IF(AND(Y49="主",U49&gt;=BG49),"","林齢NG"))</f>
        <v>0</v>
      </c>
      <c r="BI49" s="148">
        <f>IF(X49="","",IF(X49&lt;=DATE(YEAR(W49)+1,3,31),"","伐期NG"))</f>
        <v>0</v>
      </c>
      <c r="BJ49" s="146">
        <f>IF(AND(Z49="皆",AA49&lt;&gt;(AL49+AV49)),"造面NG",IF(AND(Z49="択",AA49*AC49&lt;&gt;AL49+AV49),"造面NG",""))</f>
        <v>0</v>
      </c>
      <c r="BK49" s="149">
        <f>IF(AJ49="","",IF(OR(AJ49="萌芽",AJ49="天然下種",Z49="択"),IF(AP49&lt;=DATE(YEAR(X49)-(MONTH(X49)&lt;4)+8,3,31),"","天更7年NG"),IF(AI49&lt;=DATE(YEAR(X49)-(MONTH(X49)&lt;4)+3,3,31),"","植栽2年NG")))</f>
        <v>0</v>
      </c>
      <c r="BL49" s="149">
        <f>IF(OR(AK49="",AK49="タケ"),"",IF(AM49&lt;VLOOKUP(AK49,$AK$5:$AM$11,2,FALSE),"少NG",IF(AM49&gt;VLOOKUP(AK49,$AK$5:$AM$11,3,FALSE),"多NG","")))</f>
        <v>0</v>
      </c>
      <c r="BM49" s="146">
        <f>IF(OR(AJ49="植栽",AJ49="播種",AJ49=""),"",IF(AL49=AS49,"","5面NG"))</f>
        <v>0</v>
      </c>
      <c r="BN49" s="149">
        <f>IF(OR(AR49="",AR49="タケ"),"",IF(AT49&lt;VLOOKUP(AR49,$AK$5:$AM$11,2,FALSE),"少NG",IF(AT49&gt;VLOOKUP(AR49,$AK$5:$AM$11,3,FALSE),"多NG","")))</f>
        <v>0</v>
      </c>
      <c r="BO49" s="150">
        <f>IF(T49="","",VLOOKUP(T49,$T$5:$U$13,2,FALSE))</f>
        <v>0</v>
      </c>
      <c r="BP49" s="150">
        <f>IF(I49="","",VLOOKUP(I49,$I$5:$K$22,2,FALSE))</f>
        <v>0</v>
      </c>
      <c r="BQ49" s="150" t="e">
        <f>IF(LEFT(J49,3)="野津町",1,IF(LEFT(J49,3)="野津原",2,IF(LEFT(J49,3)="佐賀関",4,IF(MID(J49,2,2)="津江",1,IF(OR(LEFT(J49,2)="宇目",LEFT(J49,2)="弥生",LEFT(J49,2)="直川",LEFT(J49,2)="本匠"),1,VLOOKUP(I49,$I$5:$K$22,3,FALSE))))))</f>
        <v>#N/A</v>
      </c>
      <c r="BR49" s="151" t="e">
        <f>100*BO49+10*BP49+BQ49</f>
        <v>#VALUE!</v>
      </c>
    </row>
    <row r="50" spans="2:70" s="112" customFormat="1" ht="47.25" customHeight="1">
      <c r="B50" s="113"/>
      <c r="C50" s="114"/>
      <c r="D50" s="115"/>
      <c r="E50" s="116"/>
      <c r="F50" s="117"/>
      <c r="G50" s="118"/>
      <c r="H50" s="119"/>
      <c r="I50" s="113"/>
      <c r="J50" s="117"/>
      <c r="K50" s="116"/>
      <c r="L50" s="119"/>
      <c r="M50" s="113"/>
      <c r="N50" s="120"/>
      <c r="O50" s="121"/>
      <c r="P50" s="116"/>
      <c r="Q50" s="119"/>
      <c r="R50" s="122"/>
      <c r="S50" s="116"/>
      <c r="T50" s="116"/>
      <c r="U50" s="123"/>
      <c r="V50" s="124">
        <f>IF(T50="","",(HLOOKUP(BR50,'材積表'!$A$6:$BJ$106,U50+1,FALSE)*R50))</f>
        <v>0</v>
      </c>
      <c r="W50" s="125"/>
      <c r="X50" s="115"/>
      <c r="Y50" s="116"/>
      <c r="Z50" s="116"/>
      <c r="AA50" s="126"/>
      <c r="AB50" s="127"/>
      <c r="AC50" s="128"/>
      <c r="AD50" s="129">
        <f>IF(V50="","",IF(AA50&gt;R50,"伐面過大",IF(AND(Z50="皆",AC50&gt;0),"伐率不可",ROUND(V50*AA50/R50*IF(AC50="",1,AC50),0))))</f>
        <v>0</v>
      </c>
      <c r="AE50" s="130">
        <f>IF(Y50="主",ROUND(AD50*0.8,0),IF(Y50="間",ROUND(AD50*0.6,0),""))</f>
        <v>0</v>
      </c>
      <c r="AF50" s="131"/>
      <c r="AG50" s="132"/>
      <c r="AH50" s="133"/>
      <c r="AI50" s="134"/>
      <c r="AJ50" s="116"/>
      <c r="AK50" s="116"/>
      <c r="AL50" s="126"/>
      <c r="AM50" s="123"/>
      <c r="AN50" s="135"/>
      <c r="AO50" s="136">
        <f>IF(OR(AJ50="萌芽",AJ50="天然下種"),DATE(YEAR(X50)-(MONTH(X50)&lt;4)+6,4,1),"")</f>
        <v>0</v>
      </c>
      <c r="AP50" s="137">
        <f>IF(OR(AJ50="萌芽",AJ50="天然下種"),DATE(YEAR(X50)-(MONTH(X50)&lt;4)+8,3,31),"")</f>
        <v>0</v>
      </c>
      <c r="AQ50" s="116"/>
      <c r="AR50" s="116"/>
      <c r="AS50" s="138">
        <f>IF(AJ50="","",IF(OR(AJ50="萌芽",AJ50="天然下種"),AL50,""))</f>
        <v>0</v>
      </c>
      <c r="AT50" s="139"/>
      <c r="AU50" s="140"/>
      <c r="AV50" s="141"/>
      <c r="AW50" s="140" t="s">
        <v>109</v>
      </c>
      <c r="AX50" s="119"/>
      <c r="AY50" s="140" t="s">
        <v>109</v>
      </c>
      <c r="AZ50" s="142"/>
      <c r="BA50" s="143"/>
      <c r="BB50" s="144"/>
      <c r="BC50" s="145">
        <f>IF(D50="","",IF(AND(D50+30&lt;=W50,D50+90&gt;=W50),"","届日NG"))</f>
        <v>0</v>
      </c>
      <c r="BD50" s="146">
        <f>IF(Z50&lt;&gt;"皆","",IF(AND(Z50="皆",AA50&lt;=20),"","伐面NG"))</f>
        <v>0</v>
      </c>
      <c r="BE50" s="146">
        <f>IF(AND(Z50="皆",AC50&gt;0),"皆率NG",IF(Z50&lt;&gt;"択","",IF(AND(Z50="択",AC50&lt;=30%),"",IF(AND(Z50="択",AJ50="植栽",AC50&lt;=40%),"","択率NG"))))</f>
        <v>0</v>
      </c>
      <c r="BF50" s="146">
        <f>IF(Y50&lt;&gt;"間","",IF(AND(Y50="間",AC50&lt;=35%),"","間率NG"))</f>
        <v>0</v>
      </c>
      <c r="BG50" s="147" t="e">
        <f>IF(Q50=Q$5,VLOOKUP(T50,$T$5:$X$13,4,FALSE),IF(Q50=Q$8,VLOOKUP(T50,$T$5:$X$13,5,FALSE),VLOOKUP(T50,$T$5:$X$13,3,FALSE)))</f>
        <v>#N/A</v>
      </c>
      <c r="BH50" s="146">
        <f>IF(Y50&lt;&gt;"主","",IF(AND(Y50="主",U50&gt;=BG50),"","林齢NG"))</f>
        <v>0</v>
      </c>
      <c r="BI50" s="148">
        <f>IF(X50="","",IF(X50&lt;=DATE(YEAR(W50)+1,3,31),"","伐期NG"))</f>
        <v>0</v>
      </c>
      <c r="BJ50" s="146">
        <f>IF(AND(Z50="皆",AA50&lt;&gt;(AL50+AV50)),"造面NG",IF(AND(Z50="択",AA50*AC50&lt;&gt;AL50+AV50),"造面NG",""))</f>
        <v>0</v>
      </c>
      <c r="BK50" s="149">
        <f>IF(AJ50="","",IF(OR(AJ50="萌芽",AJ50="天然下種",Z50="択"),IF(AP50&lt;=DATE(YEAR(X50)-(MONTH(X50)&lt;4)+8,3,31),"","天更7年NG"),IF(AI50&lt;=DATE(YEAR(X50)-(MONTH(X50)&lt;4)+3,3,31),"","植栽2年NG")))</f>
        <v>0</v>
      </c>
      <c r="BL50" s="149">
        <f>IF(OR(AK50="",AK50="タケ"),"",IF(AM50&lt;VLOOKUP(AK50,$AK$5:$AM$11,2,FALSE),"少NG",IF(AM50&gt;VLOOKUP(AK50,$AK$5:$AM$11,3,FALSE),"多NG","")))</f>
        <v>0</v>
      </c>
      <c r="BM50" s="146">
        <f>IF(OR(AJ50="植栽",AJ50="播種",AJ50=""),"",IF(AL50=AS50,"","5面NG"))</f>
        <v>0</v>
      </c>
      <c r="BN50" s="149">
        <f>IF(OR(AR50="",AR50="タケ"),"",IF(AT50&lt;VLOOKUP(AR50,$AK$5:$AM$11,2,FALSE),"少NG",IF(AT50&gt;VLOOKUP(AR50,$AK$5:$AM$11,3,FALSE),"多NG","")))</f>
        <v>0</v>
      </c>
      <c r="BO50" s="150">
        <f>IF(T50="","",VLOOKUP(T50,$T$5:$U$13,2,FALSE))</f>
        <v>0</v>
      </c>
      <c r="BP50" s="150">
        <f>IF(I50="","",VLOOKUP(I50,$I$5:$K$22,2,FALSE))</f>
        <v>0</v>
      </c>
      <c r="BQ50" s="150" t="e">
        <f>IF(LEFT(J50,3)="野津町",1,IF(LEFT(J50,3)="野津原",2,IF(LEFT(J50,3)="佐賀関",4,IF(MID(J50,2,2)="津江",1,IF(OR(LEFT(J50,2)="宇目",LEFT(J50,2)="弥生",LEFT(J50,2)="直川",LEFT(J50,2)="本匠"),1,VLOOKUP(I50,$I$5:$K$22,3,FALSE))))))</f>
        <v>#N/A</v>
      </c>
      <c r="BR50" s="151" t="e">
        <f>100*BO50+10*BP50+BQ50</f>
        <v>#VALUE!</v>
      </c>
    </row>
    <row r="51" spans="2:70" s="112" customFormat="1" ht="47.25" customHeight="1">
      <c r="B51" s="113"/>
      <c r="C51" s="114"/>
      <c r="D51" s="115"/>
      <c r="E51" s="116"/>
      <c r="F51" s="117"/>
      <c r="G51" s="118"/>
      <c r="H51" s="119"/>
      <c r="I51" s="113"/>
      <c r="J51" s="117"/>
      <c r="K51" s="116"/>
      <c r="L51" s="119"/>
      <c r="M51" s="113"/>
      <c r="N51" s="120"/>
      <c r="O51" s="121"/>
      <c r="P51" s="116"/>
      <c r="Q51" s="119"/>
      <c r="R51" s="122"/>
      <c r="S51" s="116"/>
      <c r="T51" s="116"/>
      <c r="U51" s="123"/>
      <c r="V51" s="124">
        <f>IF(T51="","",(HLOOKUP(BR51,'材積表'!$A$6:$BJ$106,U51+1,FALSE)*R51))</f>
        <v>0</v>
      </c>
      <c r="W51" s="125"/>
      <c r="X51" s="115"/>
      <c r="Y51" s="116"/>
      <c r="Z51" s="116"/>
      <c r="AA51" s="126"/>
      <c r="AB51" s="127"/>
      <c r="AC51" s="128"/>
      <c r="AD51" s="129">
        <f>IF(V51="","",IF(AA51&gt;R51,"伐面過大",IF(AND(Z51="皆",AC51&gt;0),"伐率不可",ROUND(V51*AA51/R51*IF(AC51="",1,AC51),0))))</f>
        <v>0</v>
      </c>
      <c r="AE51" s="130">
        <f>IF(Y51="主",ROUND(AD51*0.8,0),IF(Y51="間",ROUND(AD51*0.6,0),""))</f>
        <v>0</v>
      </c>
      <c r="AF51" s="131"/>
      <c r="AG51" s="132"/>
      <c r="AH51" s="133"/>
      <c r="AI51" s="134"/>
      <c r="AJ51" s="116"/>
      <c r="AK51" s="116"/>
      <c r="AL51" s="126"/>
      <c r="AM51" s="123"/>
      <c r="AN51" s="135"/>
      <c r="AO51" s="136">
        <f>IF(OR(AJ51="萌芽",AJ51="天然下種"),DATE(YEAR(X51)-(MONTH(X51)&lt;4)+6,4,1),"")</f>
        <v>0</v>
      </c>
      <c r="AP51" s="137">
        <f>IF(OR(AJ51="萌芽",AJ51="天然下種"),DATE(YEAR(X51)-(MONTH(X51)&lt;4)+8,3,31),"")</f>
        <v>0</v>
      </c>
      <c r="AQ51" s="116"/>
      <c r="AR51" s="116"/>
      <c r="AS51" s="138">
        <f>IF(AJ51="","",IF(OR(AJ51="萌芽",AJ51="天然下種"),AL51,""))</f>
        <v>0</v>
      </c>
      <c r="AT51" s="139"/>
      <c r="AU51" s="140"/>
      <c r="AV51" s="141"/>
      <c r="AW51" s="140" t="s">
        <v>109</v>
      </c>
      <c r="AX51" s="119"/>
      <c r="AY51" s="140" t="s">
        <v>109</v>
      </c>
      <c r="AZ51" s="142"/>
      <c r="BA51" s="143"/>
      <c r="BB51" s="144"/>
      <c r="BC51" s="145">
        <f>IF(D51="","",IF(AND(D51+30&lt;=W51,D51+90&gt;=W51),"","届日NG"))</f>
        <v>0</v>
      </c>
      <c r="BD51" s="146">
        <f>IF(Z51&lt;&gt;"皆","",IF(AND(Z51="皆",AA51&lt;=20),"","伐面NG"))</f>
        <v>0</v>
      </c>
      <c r="BE51" s="146">
        <f>IF(AND(Z51="皆",AC51&gt;0),"皆率NG",IF(Z51&lt;&gt;"択","",IF(AND(Z51="択",AC51&lt;=30%),"",IF(AND(Z51="択",AJ51="植栽",AC51&lt;=40%),"","択率NG"))))</f>
        <v>0</v>
      </c>
      <c r="BF51" s="146">
        <f>IF(Y51&lt;&gt;"間","",IF(AND(Y51="間",AC51&lt;=35%),"","間率NG"))</f>
        <v>0</v>
      </c>
      <c r="BG51" s="147" t="e">
        <f>IF(Q51=Q$5,VLOOKUP(T51,$T$5:$X$13,4,FALSE),IF(Q51=Q$8,VLOOKUP(T51,$T$5:$X$13,5,FALSE),VLOOKUP(T51,$T$5:$X$13,3,FALSE)))</f>
        <v>#N/A</v>
      </c>
      <c r="BH51" s="146">
        <f>IF(Y51&lt;&gt;"主","",IF(AND(Y51="主",U51&gt;=BG51),"","林齢NG"))</f>
        <v>0</v>
      </c>
      <c r="BI51" s="148">
        <f>IF(X51="","",IF(X51&lt;=DATE(YEAR(W51)+1,3,31),"","伐期NG"))</f>
        <v>0</v>
      </c>
      <c r="BJ51" s="146">
        <f>IF(AND(Z51="皆",AA51&lt;&gt;(AL51+AV51)),"造面NG",IF(AND(Z51="択",AA51*AC51&lt;&gt;AL51+AV51),"造面NG",""))</f>
        <v>0</v>
      </c>
      <c r="BK51" s="149">
        <f>IF(AJ51="","",IF(OR(AJ51="萌芽",AJ51="天然下種",Z51="択"),IF(AP51&lt;=DATE(YEAR(X51)-(MONTH(X51)&lt;4)+8,3,31),"","天更7年NG"),IF(AI51&lt;=DATE(YEAR(X51)-(MONTH(X51)&lt;4)+3,3,31),"","植栽2年NG")))</f>
        <v>0</v>
      </c>
      <c r="BL51" s="149">
        <f>IF(OR(AK51="",AK51="タケ"),"",IF(AM51&lt;VLOOKUP(AK51,$AK$5:$AM$11,2,FALSE),"少NG",IF(AM51&gt;VLOOKUP(AK51,$AK$5:$AM$11,3,FALSE),"多NG","")))</f>
        <v>0</v>
      </c>
      <c r="BM51" s="146">
        <f>IF(OR(AJ51="植栽",AJ51="播種",AJ51=""),"",IF(AL51=AS51,"","5面NG"))</f>
        <v>0</v>
      </c>
      <c r="BN51" s="149">
        <f>IF(OR(AR51="",AR51="タケ"),"",IF(AT51&lt;VLOOKUP(AR51,$AK$5:$AM$11,2,FALSE),"少NG",IF(AT51&gt;VLOOKUP(AR51,$AK$5:$AM$11,3,FALSE),"多NG","")))</f>
        <v>0</v>
      </c>
      <c r="BO51" s="150">
        <f>IF(T51="","",VLOOKUP(T51,$T$5:$U$13,2,FALSE))</f>
        <v>0</v>
      </c>
      <c r="BP51" s="150">
        <f>IF(I51="","",VLOOKUP(I51,$I$5:$K$22,2,FALSE))</f>
        <v>0</v>
      </c>
      <c r="BQ51" s="150" t="e">
        <f>IF(LEFT(J51,3)="野津町",1,IF(LEFT(J51,3)="野津原",2,IF(LEFT(J51,3)="佐賀関",4,IF(MID(J51,2,2)="津江",1,IF(OR(LEFT(J51,2)="宇目",LEFT(J51,2)="弥生",LEFT(J51,2)="直川",LEFT(J51,2)="本匠"),1,VLOOKUP(I51,$I$5:$K$22,3,FALSE))))))</f>
        <v>#N/A</v>
      </c>
      <c r="BR51" s="151" t="e">
        <f>100*BO51+10*BP51+BQ51</f>
        <v>#VALUE!</v>
      </c>
    </row>
    <row r="52" spans="2:70" s="112" customFormat="1" ht="47.25" customHeight="1">
      <c r="B52" s="113"/>
      <c r="C52" s="114"/>
      <c r="D52" s="115"/>
      <c r="E52" s="116"/>
      <c r="F52" s="117"/>
      <c r="G52" s="118"/>
      <c r="H52" s="119"/>
      <c r="I52" s="113"/>
      <c r="J52" s="117"/>
      <c r="K52" s="116"/>
      <c r="L52" s="119"/>
      <c r="M52" s="113"/>
      <c r="N52" s="120"/>
      <c r="O52" s="121"/>
      <c r="P52" s="116"/>
      <c r="Q52" s="119"/>
      <c r="R52" s="122"/>
      <c r="S52" s="116"/>
      <c r="T52" s="116"/>
      <c r="U52" s="123"/>
      <c r="V52" s="124">
        <f>IF(T52="","",(HLOOKUP(BR52,'材積表'!$A$6:$BJ$106,U52+1,FALSE)*R52))</f>
        <v>0</v>
      </c>
      <c r="W52" s="125"/>
      <c r="X52" s="115"/>
      <c r="Y52" s="116"/>
      <c r="Z52" s="116"/>
      <c r="AA52" s="126"/>
      <c r="AB52" s="127"/>
      <c r="AC52" s="128"/>
      <c r="AD52" s="129">
        <f>IF(V52="","",IF(AA52&gt;R52,"伐面過大",IF(AND(Z52="皆",AC52&gt;0),"伐率不可",ROUND(V52*AA52/R52*IF(AC52="",1,AC52),0))))</f>
        <v>0</v>
      </c>
      <c r="AE52" s="130">
        <f>IF(Y52="主",ROUND(AD52*0.8,0),IF(Y52="間",ROUND(AD52*0.6,0),""))</f>
        <v>0</v>
      </c>
      <c r="AF52" s="131"/>
      <c r="AG52" s="132"/>
      <c r="AH52" s="133"/>
      <c r="AI52" s="134"/>
      <c r="AJ52" s="116"/>
      <c r="AK52" s="116"/>
      <c r="AL52" s="126"/>
      <c r="AM52" s="123"/>
      <c r="AN52" s="135"/>
      <c r="AO52" s="136">
        <f>IF(OR(AJ52="萌芽",AJ52="天然下種"),DATE(YEAR(X52)-(MONTH(X52)&lt;4)+6,4,1),"")</f>
        <v>0</v>
      </c>
      <c r="AP52" s="137">
        <f>IF(OR(AJ52="萌芽",AJ52="天然下種"),DATE(YEAR(X52)-(MONTH(X52)&lt;4)+8,3,31),"")</f>
        <v>0</v>
      </c>
      <c r="AQ52" s="116"/>
      <c r="AR52" s="116"/>
      <c r="AS52" s="138">
        <f>IF(AJ52="","",IF(OR(AJ52="萌芽",AJ52="天然下種"),AL52,""))</f>
        <v>0</v>
      </c>
      <c r="AT52" s="139"/>
      <c r="AU52" s="140"/>
      <c r="AV52" s="141"/>
      <c r="AW52" s="140" t="s">
        <v>109</v>
      </c>
      <c r="AX52" s="119"/>
      <c r="AY52" s="140" t="s">
        <v>109</v>
      </c>
      <c r="AZ52" s="142"/>
      <c r="BA52" s="143"/>
      <c r="BB52" s="144"/>
      <c r="BC52" s="145">
        <f>IF(D52="","",IF(AND(D52+30&lt;=W52,D52+90&gt;=W52),"","届日NG"))</f>
        <v>0</v>
      </c>
      <c r="BD52" s="146">
        <f>IF(Z52&lt;&gt;"皆","",IF(AND(Z52="皆",AA52&lt;=20),"","伐面NG"))</f>
        <v>0</v>
      </c>
      <c r="BE52" s="146">
        <f>IF(AND(Z52="皆",AC52&gt;0),"皆率NG",IF(Z52&lt;&gt;"択","",IF(AND(Z52="択",AC52&lt;=30%),"",IF(AND(Z52="択",AJ52="植栽",AC52&lt;=40%),"","択率NG"))))</f>
        <v>0</v>
      </c>
      <c r="BF52" s="146">
        <f>IF(Y52&lt;&gt;"間","",IF(AND(Y52="間",AC52&lt;=35%),"","間率NG"))</f>
        <v>0</v>
      </c>
      <c r="BG52" s="147" t="e">
        <f>IF(Q52=Q$5,VLOOKUP(T52,$T$5:$X$13,4,FALSE),IF(Q52=Q$8,VLOOKUP(T52,$T$5:$X$13,5,FALSE),VLOOKUP(T52,$T$5:$X$13,3,FALSE)))</f>
        <v>#N/A</v>
      </c>
      <c r="BH52" s="146">
        <f>IF(Y52&lt;&gt;"主","",IF(AND(Y52="主",U52&gt;=BG52),"","林齢NG"))</f>
        <v>0</v>
      </c>
      <c r="BI52" s="148">
        <f>IF(X52="","",IF(X52&lt;=DATE(YEAR(W52)+1,3,31),"","伐期NG"))</f>
        <v>0</v>
      </c>
      <c r="BJ52" s="146">
        <f>IF(AND(Z52="皆",AA52&lt;&gt;(AL52+AV52)),"造面NG",IF(AND(Z52="択",AA52*AC52&lt;&gt;AL52+AV52),"造面NG",""))</f>
        <v>0</v>
      </c>
      <c r="BK52" s="149">
        <f>IF(AJ52="","",IF(OR(AJ52="萌芽",AJ52="天然下種",Z52="択"),IF(AP52&lt;=DATE(YEAR(X52)-(MONTH(X52)&lt;4)+8,3,31),"","天更7年NG"),IF(AI52&lt;=DATE(YEAR(X52)-(MONTH(X52)&lt;4)+3,3,31),"","植栽2年NG")))</f>
        <v>0</v>
      </c>
      <c r="BL52" s="149">
        <f>IF(OR(AK52="",AK52="タケ"),"",IF(AM52&lt;VLOOKUP(AK52,$AK$5:$AM$11,2,FALSE),"少NG",IF(AM52&gt;VLOOKUP(AK52,$AK$5:$AM$11,3,FALSE),"多NG","")))</f>
        <v>0</v>
      </c>
      <c r="BM52" s="146">
        <f>IF(OR(AJ52="植栽",AJ52="播種",AJ52=""),"",IF(AL52=AS52,"","5面NG"))</f>
        <v>0</v>
      </c>
      <c r="BN52" s="149">
        <f>IF(OR(AR52="",AR52="タケ"),"",IF(AT52&lt;VLOOKUP(AR52,$AK$5:$AM$11,2,FALSE),"少NG",IF(AT52&gt;VLOOKUP(AR52,$AK$5:$AM$11,3,FALSE),"多NG","")))</f>
        <v>0</v>
      </c>
      <c r="BO52" s="150">
        <f>IF(T52="","",VLOOKUP(T52,$T$5:$U$13,2,FALSE))</f>
        <v>0</v>
      </c>
      <c r="BP52" s="150">
        <f>IF(I52="","",VLOOKUP(I52,$I$5:$K$22,2,FALSE))</f>
        <v>0</v>
      </c>
      <c r="BQ52" s="150" t="e">
        <f>IF(LEFT(J52,3)="野津町",1,IF(LEFT(J52,3)="野津原",2,IF(LEFT(J52,3)="佐賀関",4,IF(MID(J52,2,2)="津江",1,IF(OR(LEFT(J52,2)="宇目",LEFT(J52,2)="弥生",LEFT(J52,2)="直川",LEFT(J52,2)="本匠"),1,VLOOKUP(I52,$I$5:$K$22,3,FALSE))))))</f>
        <v>#N/A</v>
      </c>
      <c r="BR52" s="151" t="e">
        <f>100*BO52+10*BP52+BQ52</f>
        <v>#VALUE!</v>
      </c>
    </row>
    <row r="53" spans="2:70" s="112" customFormat="1" ht="47.25" customHeight="1">
      <c r="B53" s="113"/>
      <c r="C53" s="114"/>
      <c r="D53" s="115"/>
      <c r="E53" s="116"/>
      <c r="F53" s="117"/>
      <c r="G53" s="118"/>
      <c r="H53" s="119"/>
      <c r="I53" s="113"/>
      <c r="J53" s="117"/>
      <c r="K53" s="116"/>
      <c r="L53" s="119"/>
      <c r="M53" s="113"/>
      <c r="N53" s="120"/>
      <c r="O53" s="121"/>
      <c r="P53" s="116"/>
      <c r="Q53" s="119"/>
      <c r="R53" s="122"/>
      <c r="S53" s="116"/>
      <c r="T53" s="116"/>
      <c r="U53" s="123"/>
      <c r="V53" s="124">
        <f>IF(T53="","",(HLOOKUP(BR53,'材積表'!$A$6:$BJ$106,U53+1,FALSE)*R53))</f>
        <v>0</v>
      </c>
      <c r="W53" s="125"/>
      <c r="X53" s="115"/>
      <c r="Y53" s="116"/>
      <c r="Z53" s="116"/>
      <c r="AA53" s="126"/>
      <c r="AB53" s="127"/>
      <c r="AC53" s="128"/>
      <c r="AD53" s="129">
        <f>IF(V53="","",IF(AA53&gt;R53,"伐面過大",IF(AND(Z53="皆",AC53&gt;0),"伐率不可",ROUND(V53*AA53/R53*IF(AC53="",1,AC53),0))))</f>
        <v>0</v>
      </c>
      <c r="AE53" s="130">
        <f>IF(Y53="主",ROUND(AD53*0.8,0),IF(Y53="間",ROUND(AD53*0.6,0),""))</f>
        <v>0</v>
      </c>
      <c r="AF53" s="131"/>
      <c r="AG53" s="132"/>
      <c r="AH53" s="133"/>
      <c r="AI53" s="134"/>
      <c r="AJ53" s="116"/>
      <c r="AK53" s="116"/>
      <c r="AL53" s="126"/>
      <c r="AM53" s="123"/>
      <c r="AN53" s="135"/>
      <c r="AO53" s="136">
        <f>IF(OR(AJ53="萌芽",AJ53="天然下種"),DATE(YEAR(X53)-(MONTH(X53)&lt;4)+6,4,1),"")</f>
        <v>0</v>
      </c>
      <c r="AP53" s="137">
        <f>IF(OR(AJ53="萌芽",AJ53="天然下種"),DATE(YEAR(X53)-(MONTH(X53)&lt;4)+8,3,31),"")</f>
        <v>0</v>
      </c>
      <c r="AQ53" s="116"/>
      <c r="AR53" s="116"/>
      <c r="AS53" s="138">
        <f>IF(AJ53="","",IF(OR(AJ53="萌芽",AJ53="天然下種"),AL53,""))</f>
        <v>0</v>
      </c>
      <c r="AT53" s="139"/>
      <c r="AU53" s="140"/>
      <c r="AV53" s="141"/>
      <c r="AW53" s="140" t="s">
        <v>109</v>
      </c>
      <c r="AX53" s="119"/>
      <c r="AY53" s="140" t="s">
        <v>109</v>
      </c>
      <c r="AZ53" s="142"/>
      <c r="BA53" s="143"/>
      <c r="BB53" s="144"/>
      <c r="BC53" s="145">
        <f>IF(D53="","",IF(AND(D53+30&lt;=W53,D53+90&gt;=W53),"","届日NG"))</f>
        <v>0</v>
      </c>
      <c r="BD53" s="146">
        <f>IF(Z53&lt;&gt;"皆","",IF(AND(Z53="皆",AA53&lt;=20),"","伐面NG"))</f>
        <v>0</v>
      </c>
      <c r="BE53" s="146">
        <f>IF(AND(Z53="皆",AC53&gt;0),"皆率NG",IF(Z53&lt;&gt;"択","",IF(AND(Z53="択",AC53&lt;=30%),"",IF(AND(Z53="択",AJ53="植栽",AC53&lt;=40%),"","択率NG"))))</f>
        <v>0</v>
      </c>
      <c r="BF53" s="146">
        <f>IF(Y53&lt;&gt;"間","",IF(AND(Y53="間",AC53&lt;=35%),"","間率NG"))</f>
        <v>0</v>
      </c>
      <c r="BG53" s="147" t="e">
        <f>IF(Q53=Q$5,VLOOKUP(T53,$T$5:$X$13,4,FALSE),IF(Q53=Q$8,VLOOKUP(T53,$T$5:$X$13,5,FALSE),VLOOKUP(T53,$T$5:$X$13,3,FALSE)))</f>
        <v>#N/A</v>
      </c>
      <c r="BH53" s="146">
        <f>IF(Y53&lt;&gt;"主","",IF(AND(Y53="主",U53&gt;=BG53),"","林齢NG"))</f>
        <v>0</v>
      </c>
      <c r="BI53" s="148">
        <f>IF(X53="","",IF(X53&lt;=DATE(YEAR(W53)+1,3,31),"","伐期NG"))</f>
        <v>0</v>
      </c>
      <c r="BJ53" s="146">
        <f>IF(AND(Z53="皆",AA53&lt;&gt;(AL53+AV53)),"造面NG",IF(AND(Z53="択",AA53*AC53&lt;&gt;AL53+AV53),"造面NG",""))</f>
        <v>0</v>
      </c>
      <c r="BK53" s="149">
        <f>IF(AJ53="","",IF(OR(AJ53="萌芽",AJ53="天然下種",Z53="択"),IF(AP53&lt;=DATE(YEAR(X53)-(MONTH(X53)&lt;4)+8,3,31),"","天更7年NG"),IF(AI53&lt;=DATE(YEAR(X53)-(MONTH(X53)&lt;4)+3,3,31),"","植栽2年NG")))</f>
        <v>0</v>
      </c>
      <c r="BL53" s="149">
        <f>IF(OR(AK53="",AK53="タケ"),"",IF(AM53&lt;VLOOKUP(AK53,$AK$5:$AM$11,2,FALSE),"少NG",IF(AM53&gt;VLOOKUP(AK53,$AK$5:$AM$11,3,FALSE),"多NG","")))</f>
        <v>0</v>
      </c>
      <c r="BM53" s="146">
        <f>IF(OR(AJ53="植栽",AJ53="播種",AJ53=""),"",IF(AL53=AS53,"","5面NG"))</f>
        <v>0</v>
      </c>
      <c r="BN53" s="149">
        <f>IF(OR(AR53="",AR53="タケ"),"",IF(AT53&lt;VLOOKUP(AR53,$AK$5:$AM$11,2,FALSE),"少NG",IF(AT53&gt;VLOOKUP(AR53,$AK$5:$AM$11,3,FALSE),"多NG","")))</f>
        <v>0</v>
      </c>
      <c r="BO53" s="150">
        <f>IF(T53="","",VLOOKUP(T53,$T$5:$U$13,2,FALSE))</f>
        <v>0</v>
      </c>
      <c r="BP53" s="150">
        <f>IF(I53="","",VLOOKUP(I53,$I$5:$K$22,2,FALSE))</f>
        <v>0</v>
      </c>
      <c r="BQ53" s="150" t="e">
        <f>IF(LEFT(J53,3)="野津町",1,IF(LEFT(J53,3)="野津原",2,IF(LEFT(J53,3)="佐賀関",4,IF(MID(J53,2,2)="津江",1,IF(OR(LEFT(J53,2)="宇目",LEFT(J53,2)="弥生",LEFT(J53,2)="直川",LEFT(J53,2)="本匠"),1,VLOOKUP(I53,$I$5:$K$22,3,FALSE))))))</f>
        <v>#N/A</v>
      </c>
      <c r="BR53" s="151" t="e">
        <f>100*BO53+10*BP53+BQ53</f>
        <v>#VALUE!</v>
      </c>
    </row>
    <row r="54" spans="2:70" s="112" customFormat="1" ht="47.25" customHeight="1">
      <c r="B54" s="113"/>
      <c r="C54" s="114"/>
      <c r="D54" s="115"/>
      <c r="E54" s="116"/>
      <c r="F54" s="117"/>
      <c r="G54" s="118"/>
      <c r="H54" s="119"/>
      <c r="I54" s="113"/>
      <c r="J54" s="117"/>
      <c r="K54" s="116"/>
      <c r="L54" s="119"/>
      <c r="M54" s="113"/>
      <c r="N54" s="120"/>
      <c r="O54" s="121"/>
      <c r="P54" s="116"/>
      <c r="Q54" s="119"/>
      <c r="R54" s="122"/>
      <c r="S54" s="116"/>
      <c r="T54" s="116"/>
      <c r="U54" s="123"/>
      <c r="V54" s="124">
        <f>IF(T54="","",(HLOOKUP(BR54,'材積表'!$A$6:$BJ$106,U54+1,FALSE)*R54))</f>
        <v>0</v>
      </c>
      <c r="W54" s="125"/>
      <c r="X54" s="115"/>
      <c r="Y54" s="116"/>
      <c r="Z54" s="116"/>
      <c r="AA54" s="126"/>
      <c r="AB54" s="127"/>
      <c r="AC54" s="128"/>
      <c r="AD54" s="129">
        <f>IF(V54="","",IF(AA54&gt;R54,"伐面過大",IF(AND(Z54="皆",AC54&gt;0),"伐率不可",ROUND(V54*AA54/R54*IF(AC54="",1,AC54),0))))</f>
        <v>0</v>
      </c>
      <c r="AE54" s="130">
        <f>IF(Y54="主",ROUND(AD54*0.8,0),IF(Y54="間",ROUND(AD54*0.6,0),""))</f>
        <v>0</v>
      </c>
      <c r="AF54" s="131"/>
      <c r="AG54" s="132"/>
      <c r="AH54" s="133"/>
      <c r="AI54" s="134"/>
      <c r="AJ54" s="116"/>
      <c r="AK54" s="116"/>
      <c r="AL54" s="126"/>
      <c r="AM54" s="123"/>
      <c r="AN54" s="135"/>
      <c r="AO54" s="136">
        <f>IF(OR(AJ54="萌芽",AJ54="天然下種"),DATE(YEAR(X54)-(MONTH(X54)&lt;4)+6,4,1),"")</f>
        <v>0</v>
      </c>
      <c r="AP54" s="137">
        <f>IF(OR(AJ54="萌芽",AJ54="天然下種"),DATE(YEAR(X54)-(MONTH(X54)&lt;4)+8,3,31),"")</f>
        <v>0</v>
      </c>
      <c r="AQ54" s="116"/>
      <c r="AR54" s="116"/>
      <c r="AS54" s="138">
        <f>IF(AJ54="","",IF(OR(AJ54="萌芽",AJ54="天然下種"),AL54,""))</f>
        <v>0</v>
      </c>
      <c r="AT54" s="139"/>
      <c r="AU54" s="140"/>
      <c r="AV54" s="141"/>
      <c r="AW54" s="140" t="s">
        <v>109</v>
      </c>
      <c r="AX54" s="119"/>
      <c r="AY54" s="140" t="s">
        <v>109</v>
      </c>
      <c r="AZ54" s="142"/>
      <c r="BA54" s="143"/>
      <c r="BB54" s="144"/>
      <c r="BC54" s="145">
        <f>IF(D54="","",IF(AND(D54+30&lt;=W54,D54+90&gt;=W54),"","届日NG"))</f>
        <v>0</v>
      </c>
      <c r="BD54" s="146">
        <f>IF(Z54&lt;&gt;"皆","",IF(AND(Z54="皆",AA54&lt;=20),"","伐面NG"))</f>
        <v>0</v>
      </c>
      <c r="BE54" s="146">
        <f>IF(AND(Z54="皆",AC54&gt;0),"皆率NG",IF(Z54&lt;&gt;"択","",IF(AND(Z54="択",AC54&lt;=30%),"",IF(AND(Z54="択",AJ54="植栽",AC54&lt;=40%),"","択率NG"))))</f>
        <v>0</v>
      </c>
      <c r="BF54" s="146">
        <f>IF(Y54&lt;&gt;"間","",IF(AND(Y54="間",AC54&lt;=35%),"","間率NG"))</f>
        <v>0</v>
      </c>
      <c r="BG54" s="147" t="e">
        <f>IF(Q54=Q$5,VLOOKUP(T54,$T$5:$X$13,4,FALSE),IF(Q54=Q$8,VLOOKUP(T54,$T$5:$X$13,5,FALSE),VLOOKUP(T54,$T$5:$X$13,3,FALSE)))</f>
        <v>#N/A</v>
      </c>
      <c r="BH54" s="146">
        <f>IF(Y54&lt;&gt;"主","",IF(AND(Y54="主",U54&gt;=BG54),"","林齢NG"))</f>
        <v>0</v>
      </c>
      <c r="BI54" s="148">
        <f>IF(X54="","",IF(X54&lt;=DATE(YEAR(W54)+1,3,31),"","伐期NG"))</f>
        <v>0</v>
      </c>
      <c r="BJ54" s="146">
        <f>IF(AND(Z54="皆",AA54&lt;&gt;(AL54+AV54)),"造面NG",IF(AND(Z54="択",AA54*AC54&lt;&gt;AL54+AV54),"造面NG",""))</f>
        <v>0</v>
      </c>
      <c r="BK54" s="149">
        <f>IF(AJ54="","",IF(OR(AJ54="萌芽",AJ54="天然下種",Z54="択"),IF(AP54&lt;=DATE(YEAR(X54)-(MONTH(X54)&lt;4)+8,3,31),"","天更7年NG"),IF(AI54&lt;=DATE(YEAR(X54)-(MONTH(X54)&lt;4)+3,3,31),"","植栽2年NG")))</f>
        <v>0</v>
      </c>
      <c r="BL54" s="149">
        <f>IF(OR(AK54="",AK54="タケ"),"",IF(AM54&lt;VLOOKUP(AK54,$AK$5:$AM$11,2,FALSE),"少NG",IF(AM54&gt;VLOOKUP(AK54,$AK$5:$AM$11,3,FALSE),"多NG","")))</f>
        <v>0</v>
      </c>
      <c r="BM54" s="146">
        <f>IF(OR(AJ54="植栽",AJ54="播種",AJ54=""),"",IF(AL54=AS54,"","5面NG"))</f>
        <v>0</v>
      </c>
      <c r="BN54" s="149">
        <f>IF(OR(AR54="",AR54="タケ"),"",IF(AT54&lt;VLOOKUP(AR54,$AK$5:$AM$11,2,FALSE),"少NG",IF(AT54&gt;VLOOKUP(AR54,$AK$5:$AM$11,3,FALSE),"多NG","")))</f>
        <v>0</v>
      </c>
      <c r="BO54" s="150">
        <f>IF(T54="","",VLOOKUP(T54,$T$5:$U$13,2,FALSE))</f>
        <v>0</v>
      </c>
      <c r="BP54" s="150">
        <f>IF(I54="","",VLOOKUP(I54,$I$5:$K$22,2,FALSE))</f>
        <v>0</v>
      </c>
      <c r="BQ54" s="150" t="e">
        <f>IF(LEFT(J54,3)="野津町",1,IF(LEFT(J54,3)="野津原",2,IF(LEFT(J54,3)="佐賀関",4,IF(MID(J54,2,2)="津江",1,IF(OR(LEFT(J54,2)="宇目",LEFT(J54,2)="弥生",LEFT(J54,2)="直川",LEFT(J54,2)="本匠"),1,VLOOKUP(I54,$I$5:$K$22,3,FALSE))))))</f>
        <v>#N/A</v>
      </c>
      <c r="BR54" s="151" t="e">
        <f>100*BO54+10*BP54+BQ54</f>
        <v>#VALUE!</v>
      </c>
    </row>
    <row r="65" ht="15.75"/>
  </sheetData>
  <sheetProtection selectLockedCells="1" selectUnlockedCells="1"/>
  <mergeCells count="39">
    <mergeCell ref="BC4:BN4"/>
    <mergeCell ref="BC5:BC22"/>
    <mergeCell ref="BD5:BD22"/>
    <mergeCell ref="BE5:BE22"/>
    <mergeCell ref="BF5:BF22"/>
    <mergeCell ref="BG5:BG22"/>
    <mergeCell ref="BH5:BH22"/>
    <mergeCell ref="BI5:BI22"/>
    <mergeCell ref="BJ5:BJ22"/>
    <mergeCell ref="BK5:BK22"/>
    <mergeCell ref="BL5:BL22"/>
    <mergeCell ref="BM5:BM22"/>
    <mergeCell ref="BN5:BN22"/>
    <mergeCell ref="B30:H30"/>
    <mergeCell ref="I30:L30"/>
    <mergeCell ref="M30:N30"/>
    <mergeCell ref="O30:Q30"/>
    <mergeCell ref="R30:V30"/>
    <mergeCell ref="W30:AG30"/>
    <mergeCell ref="AH30:AN30"/>
    <mergeCell ref="AO30:AT30"/>
    <mergeCell ref="AU30:AV30"/>
    <mergeCell ref="AW30:AX30"/>
    <mergeCell ref="AY30:BA30"/>
    <mergeCell ref="BC30:BN30"/>
    <mergeCell ref="BO30:BR30"/>
    <mergeCell ref="B31:H31"/>
    <mergeCell ref="I31:L31"/>
    <mergeCell ref="M31:N31"/>
    <mergeCell ref="O31:Q31"/>
    <mergeCell ref="R31:V31"/>
    <mergeCell ref="W31:AG31"/>
    <mergeCell ref="AH31:AN31"/>
    <mergeCell ref="AO31:AT31"/>
    <mergeCell ref="AU31:AV31"/>
    <mergeCell ref="AW31:AX31"/>
    <mergeCell ref="AY31:BA31"/>
    <mergeCell ref="BC31:BN31"/>
    <mergeCell ref="BO31:BR31"/>
  </mergeCells>
  <dataValidations count="22">
    <dataValidation type="list" allowBlank="1" showErrorMessage="1" sqref="AQ33:AQ54">
      <formula1>$AQ$5:$AQ$7</formula1>
      <formula2>0</formula2>
    </dataValidation>
    <dataValidation type="list" allowBlank="1" showErrorMessage="1" sqref="AW33:AW54 AY33:AY54">
      <formula1>$AW$5:$AW$6</formula1>
      <formula2>0</formula2>
    </dataValidation>
    <dataValidation type="list" allowBlank="1" showErrorMessage="1" sqref="AR34:AR54">
      <formula1>$T$5:$T$14</formula1>
      <formula2>0</formula2>
    </dataValidation>
    <dataValidation type="list" allowBlank="1" showErrorMessage="1" sqref="AR33">
      <formula1>$AR$5:$AR$11</formula1>
      <formula2>0</formula2>
    </dataValidation>
    <dataValidation type="list" allowBlank="1" showErrorMessage="1" sqref="AN33:AN54">
      <formula1>$AN$5:$AN$10</formula1>
      <formula2>0</formula2>
    </dataValidation>
    <dataValidation type="list" allowBlank="1" showErrorMessage="1" sqref="AJ33:AJ54">
      <formula1>$AJ$5:$AJ$9</formula1>
      <formula2>0</formula2>
    </dataValidation>
    <dataValidation type="list" allowBlank="1" showErrorMessage="1" sqref="AB33:AB54">
      <formula1>$AB$5:$AB$9</formula1>
      <formula2>0</formula2>
    </dataValidation>
    <dataValidation type="list" allowBlank="1" showErrorMessage="1" sqref="Z33:Z54">
      <formula1>$Z$5:$Z$7</formula1>
      <formula2>0</formula2>
    </dataValidation>
    <dataValidation type="decimal" operator="lessThan" allowBlank="1" showErrorMessage="1" sqref="AC33:AC54">
      <formula1>1</formula1>
    </dataValidation>
    <dataValidation type="list" allowBlank="1" showErrorMessage="1" sqref="Y33:Y54">
      <formula1>$Y$5:$Y$7</formula1>
      <formula2>0</formula2>
    </dataValidation>
    <dataValidation type="list" allowBlank="1" showErrorMessage="1" sqref="P33:P54">
      <formula1>$P$5:$P$11</formula1>
      <formula2>0</formula2>
    </dataValidation>
    <dataValidation type="list" allowBlank="1" showErrorMessage="1" sqref="Q33:Q54">
      <formula1>$Q$5:$Q$10</formula1>
      <formula2>0</formula2>
    </dataValidation>
    <dataValidation type="list" allowBlank="1" showErrorMessage="1" sqref="S33:S54">
      <formula1>$S$5:$S$7</formula1>
      <formula2>0</formula2>
    </dataValidation>
    <dataValidation type="list" allowBlank="1" showErrorMessage="1" sqref="G33:G54">
      <formula1>$G$5:$G$8</formula1>
      <formula2>0</formula2>
    </dataValidation>
    <dataValidation type="list" allowBlank="1" showErrorMessage="1" sqref="I33:I54">
      <formula1>$I$5:$I$22</formula1>
      <formula2>0</formula2>
    </dataValidation>
    <dataValidation type="list" allowBlank="1" showErrorMessage="1" sqref="AF33:AF54">
      <formula1>$AF$5:$AF$8</formula1>
      <formula2>0</formula2>
    </dataValidation>
    <dataValidation type="list" allowBlank="1" showErrorMessage="1" sqref="AG33:AG54">
      <formula1>$AG$5:$AG$8</formula1>
      <formula2>0</formula2>
    </dataValidation>
    <dataValidation type="list" allowBlank="1" showErrorMessage="1" sqref="F33:F54">
      <formula1>$F$5:$F$12</formula1>
      <formula2>0</formula2>
    </dataValidation>
    <dataValidation type="list" allowBlank="1" showErrorMessage="1" sqref="E33:E54">
      <formula1>$E$5:$E$18</formula1>
      <formula2>0</formula2>
    </dataValidation>
    <dataValidation type="list" allowBlank="1" showErrorMessage="1" sqref="T33:T54">
      <formula1>$T$5:$T$13</formula1>
      <formula2>0</formula2>
    </dataValidation>
    <dataValidation type="list" allowBlank="1" showErrorMessage="1" sqref="AK33:AK54">
      <formula1>$AK$5:$AK$13</formula1>
      <formula2>0</formula2>
    </dataValidation>
    <dataValidation type="list" allowBlank="1" showErrorMessage="1" sqref="AU33:AU54">
      <formula1>$AU$5:$AU$17</formula1>
      <formula2>0</formula2>
    </dataValidation>
  </dataValidations>
  <printOptions/>
  <pageMargins left="0.19652777777777777" right="0.19652777777777777" top="0.7486111111111111" bottom="0.7479166666666667" header="0.31527777777777777" footer="0.5118055555555555"/>
  <pageSetup fitToHeight="30" fitToWidth="1" horizontalDpi="300" verticalDpi="300" orientation="landscape" paperSize="8"/>
  <headerFooter alignWithMargins="0">
    <oddHeader>&amp;R&amp;P/&amp;N</oddHeader>
  </headerFooter>
  <colBreaks count="1" manualBreakCount="1">
    <brk id="5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R57"/>
  <sheetViews>
    <sheetView view="pageBreakPreview" zoomScale="85" zoomScaleSheetLayoutView="85" workbookViewId="0" topLeftCell="A1">
      <selection activeCell="G40" sqref="G40"/>
    </sheetView>
  </sheetViews>
  <sheetFormatPr defaultColWidth="9.00390625" defaultRowHeight="13.5"/>
  <cols>
    <col min="1" max="1" width="3.625" style="23" customWidth="1"/>
    <col min="2" max="3" width="4.625" style="23" customWidth="1"/>
    <col min="4" max="4" width="8.125" style="23" customWidth="1"/>
    <col min="5" max="5" width="9.00390625" style="23" customWidth="1"/>
    <col min="6" max="6" width="8.875" style="23" customWidth="1"/>
    <col min="7" max="14" width="9.00390625" style="23" customWidth="1"/>
    <col min="15" max="15" width="4.375" style="23" customWidth="1"/>
    <col min="16" max="17" width="4.625" style="23" customWidth="1"/>
    <col min="18" max="18" width="6.625" style="23" customWidth="1"/>
    <col min="19" max="19" width="4.625" style="23" customWidth="1"/>
    <col min="20" max="20" width="7.625" style="23" customWidth="1"/>
    <col min="21" max="21" width="4.625" style="23" customWidth="1"/>
    <col min="22" max="22" width="7.375" style="23" customWidth="1"/>
    <col min="23" max="24" width="8.125" style="23" customWidth="1"/>
    <col min="25" max="26" width="4.625" style="23" customWidth="1"/>
    <col min="27" max="27" width="6.625" style="23" customWidth="1"/>
    <col min="28" max="28" width="4.625" style="23" customWidth="1"/>
    <col min="29" max="29" width="6.625" style="23" customWidth="1"/>
    <col min="30" max="31" width="7.625" style="23" customWidth="1"/>
    <col min="32" max="33" width="4.625" style="23" customWidth="1"/>
    <col min="34" max="35" width="8.125" style="23" customWidth="1"/>
    <col min="36" max="36" width="6.875" style="23" customWidth="1"/>
    <col min="37" max="37" width="7.625" style="23" customWidth="1"/>
    <col min="38" max="38" width="6.625" style="23" customWidth="1"/>
    <col min="39" max="39" width="7.125" style="23" customWidth="1"/>
    <col min="40" max="40" width="7.75390625" style="23" customWidth="1"/>
    <col min="41" max="42" width="8.125" style="23" customWidth="1"/>
    <col min="43" max="43" width="6.375" style="23" customWidth="1"/>
    <col min="44" max="44" width="7.625" style="23" customWidth="1"/>
    <col min="45" max="45" width="6.625" style="23" customWidth="1"/>
    <col min="46" max="46" width="7.125" style="23" customWidth="1"/>
    <col min="47" max="47" width="9.00390625" style="23" customWidth="1"/>
    <col min="48" max="48" width="6.625" style="23" customWidth="1"/>
    <col min="49" max="49" width="4.625" style="23" customWidth="1"/>
    <col min="50" max="50" width="5.625" style="23" customWidth="1"/>
    <col min="51" max="51" width="4.625" style="23" customWidth="1"/>
    <col min="52" max="52" width="5.625" style="23" customWidth="1"/>
    <col min="53" max="54" width="6.625" style="23" customWidth="1"/>
    <col min="55" max="16384" width="9.00390625" style="23" customWidth="1"/>
  </cols>
  <sheetData>
    <row r="1" spans="1:30" s="25" customFormat="1" ht="21">
      <c r="A1" s="24" t="s">
        <v>59</v>
      </c>
      <c r="AD1" s="26"/>
    </row>
    <row r="2" spans="1:28" s="25" customFormat="1" ht="21.75">
      <c r="A2" s="24" t="s">
        <v>60</v>
      </c>
      <c r="B2" s="27"/>
      <c r="C2" s="27"/>
      <c r="D2" s="27"/>
      <c r="E2" s="27"/>
      <c r="F2" s="27"/>
      <c r="G2" s="27"/>
      <c r="H2" s="27"/>
      <c r="V2" s="28"/>
      <c r="W2" s="28"/>
      <c r="X2" s="28"/>
      <c r="AB2" s="26"/>
    </row>
    <row r="3" spans="1:28" s="25" customFormat="1" ht="17.25" hidden="1">
      <c r="A3" s="27"/>
      <c r="B3" s="27"/>
      <c r="C3" s="27"/>
      <c r="D3" s="27"/>
      <c r="E3" s="27"/>
      <c r="F3" s="27"/>
      <c r="G3" s="27"/>
      <c r="H3" s="27"/>
      <c r="V3" s="28"/>
      <c r="W3" s="28"/>
      <c r="X3" s="28"/>
      <c r="AB3" s="26"/>
    </row>
    <row r="4" spans="2:66" s="29" customFormat="1" ht="15" customHeight="1" hidden="1">
      <c r="B4" s="30"/>
      <c r="C4" s="30"/>
      <c r="D4" s="30"/>
      <c r="E4" s="30" t="s">
        <v>61</v>
      </c>
      <c r="F4" s="30" t="s">
        <v>61</v>
      </c>
      <c r="G4" s="30" t="s">
        <v>61</v>
      </c>
      <c r="H4" s="30"/>
      <c r="I4" s="30" t="s">
        <v>61</v>
      </c>
      <c r="J4" s="30" t="s">
        <v>62</v>
      </c>
      <c r="K4" s="30" t="s">
        <v>63</v>
      </c>
      <c r="L4" s="30"/>
      <c r="M4" s="30"/>
      <c r="N4" s="30"/>
      <c r="O4" s="30"/>
      <c r="P4" s="30" t="s">
        <v>61</v>
      </c>
      <c r="Q4" s="30" t="s">
        <v>61</v>
      </c>
      <c r="R4" s="30" t="s">
        <v>64</v>
      </c>
      <c r="S4" s="30" t="s">
        <v>61</v>
      </c>
      <c r="T4" s="30" t="s">
        <v>61</v>
      </c>
      <c r="U4" s="30" t="s">
        <v>65</v>
      </c>
      <c r="V4" s="30" t="s">
        <v>66</v>
      </c>
      <c r="W4" s="30" t="s">
        <v>67</v>
      </c>
      <c r="X4" s="30" t="s">
        <v>68</v>
      </c>
      <c r="Y4" s="30" t="s">
        <v>61</v>
      </c>
      <c r="Z4" s="30" t="s">
        <v>61</v>
      </c>
      <c r="AA4" s="30"/>
      <c r="AB4" s="30" t="s">
        <v>61</v>
      </c>
      <c r="AC4" s="31"/>
      <c r="AD4" s="30"/>
      <c r="AE4" s="30"/>
      <c r="AF4" s="30" t="s">
        <v>61</v>
      </c>
      <c r="AG4" s="30" t="s">
        <v>61</v>
      </c>
      <c r="AH4" s="30"/>
      <c r="AI4" s="30" t="s">
        <v>69</v>
      </c>
      <c r="AJ4" s="30" t="s">
        <v>61</v>
      </c>
      <c r="AK4" s="30" t="s">
        <v>61</v>
      </c>
      <c r="AL4" s="30" t="s">
        <v>69</v>
      </c>
      <c r="AM4" s="30" t="s">
        <v>69</v>
      </c>
      <c r="AN4" s="30" t="s">
        <v>61</v>
      </c>
      <c r="AO4" s="30"/>
      <c r="AP4" s="30"/>
      <c r="AQ4" s="30" t="s">
        <v>61</v>
      </c>
      <c r="AR4" s="30" t="s">
        <v>61</v>
      </c>
      <c r="AS4" s="30"/>
      <c r="AT4" s="30"/>
      <c r="AU4" s="30" t="s">
        <v>61</v>
      </c>
      <c r="AV4" s="30"/>
      <c r="AW4" s="30" t="s">
        <v>61</v>
      </c>
      <c r="AX4" s="30"/>
      <c r="AY4" s="30" t="s">
        <v>61</v>
      </c>
      <c r="AZ4" s="30"/>
      <c r="BA4" s="30"/>
      <c r="BB4" s="32"/>
      <c r="BC4" s="33" t="s">
        <v>70</v>
      </c>
      <c r="BD4" s="33"/>
      <c r="BE4" s="33"/>
      <c r="BF4" s="33"/>
      <c r="BG4" s="33"/>
      <c r="BH4" s="33"/>
      <c r="BI4" s="33"/>
      <c r="BJ4" s="33"/>
      <c r="BK4" s="33"/>
      <c r="BL4" s="33"/>
      <c r="BM4" s="33"/>
      <c r="BN4" s="33"/>
    </row>
    <row r="5" spans="2:66" s="29" customFormat="1" ht="15" customHeight="1" hidden="1">
      <c r="B5" s="34"/>
      <c r="C5" s="34"/>
      <c r="D5" s="34"/>
      <c r="E5" s="34" t="s">
        <v>71</v>
      </c>
      <c r="F5" s="35" t="s">
        <v>72</v>
      </c>
      <c r="G5" s="36" t="s">
        <v>73</v>
      </c>
      <c r="H5" s="34"/>
      <c r="I5" s="37" t="s">
        <v>74</v>
      </c>
      <c r="J5" s="34">
        <v>2</v>
      </c>
      <c r="K5" s="34">
        <v>3</v>
      </c>
      <c r="L5" s="34"/>
      <c r="M5" s="34"/>
      <c r="N5" s="34"/>
      <c r="O5" s="34"/>
      <c r="P5" s="34" t="s">
        <v>75</v>
      </c>
      <c r="Q5" s="34" t="s">
        <v>76</v>
      </c>
      <c r="R5" s="34">
        <v>10</v>
      </c>
      <c r="S5" s="34" t="s">
        <v>77</v>
      </c>
      <c r="T5" s="34" t="s">
        <v>78</v>
      </c>
      <c r="U5" s="34">
        <v>1</v>
      </c>
      <c r="V5" s="34">
        <v>35</v>
      </c>
      <c r="W5" s="34">
        <f>V5+10</f>
        <v>45</v>
      </c>
      <c r="X5" s="34">
        <f>V5*2</f>
        <v>70</v>
      </c>
      <c r="Y5" s="34" t="s">
        <v>79</v>
      </c>
      <c r="Z5" s="34" t="s">
        <v>80</v>
      </c>
      <c r="AA5" s="34"/>
      <c r="AB5" s="34" t="s">
        <v>81</v>
      </c>
      <c r="AC5" s="38"/>
      <c r="AD5" s="34"/>
      <c r="AE5" s="34"/>
      <c r="AF5" s="34" t="s">
        <v>82</v>
      </c>
      <c r="AG5" s="34" t="s">
        <v>82</v>
      </c>
      <c r="AH5" s="34"/>
      <c r="AI5" s="34">
        <v>2</v>
      </c>
      <c r="AJ5" s="34" t="s">
        <v>83</v>
      </c>
      <c r="AK5" s="34" t="s">
        <v>78</v>
      </c>
      <c r="AL5" s="34">
        <v>1000</v>
      </c>
      <c r="AM5" s="34">
        <v>3000</v>
      </c>
      <c r="AN5" s="34" t="s">
        <v>84</v>
      </c>
      <c r="AO5" s="34"/>
      <c r="AP5" s="34"/>
      <c r="AQ5" s="34" t="s">
        <v>83</v>
      </c>
      <c r="AR5" s="34" t="s">
        <v>78</v>
      </c>
      <c r="AS5" s="34"/>
      <c r="AT5" s="34"/>
      <c r="AU5" s="34" t="s">
        <v>85</v>
      </c>
      <c r="AV5" s="34"/>
      <c r="AW5" s="34" t="s">
        <v>82</v>
      </c>
      <c r="AX5" s="34"/>
      <c r="AY5" s="34" t="s">
        <v>82</v>
      </c>
      <c r="AZ5" s="34"/>
      <c r="BA5" s="34"/>
      <c r="BB5" s="39"/>
      <c r="BC5" s="40" t="s">
        <v>86</v>
      </c>
      <c r="BD5" s="40" t="s">
        <v>87</v>
      </c>
      <c r="BE5" s="40" t="s">
        <v>88</v>
      </c>
      <c r="BF5" s="40" t="s">
        <v>89</v>
      </c>
      <c r="BG5" s="40" t="s">
        <v>90</v>
      </c>
      <c r="BH5" s="40" t="s">
        <v>91</v>
      </c>
      <c r="BI5" s="40" t="s">
        <v>92</v>
      </c>
      <c r="BJ5" s="40" t="s">
        <v>93</v>
      </c>
      <c r="BK5" s="40" t="s">
        <v>94</v>
      </c>
      <c r="BL5" s="40" t="s">
        <v>95</v>
      </c>
      <c r="BM5" s="40" t="s">
        <v>96</v>
      </c>
      <c r="BN5" s="40" t="s">
        <v>97</v>
      </c>
    </row>
    <row r="6" spans="2:66" s="29" customFormat="1" ht="15" customHeight="1" hidden="1">
      <c r="B6" s="34"/>
      <c r="C6" s="34"/>
      <c r="D6" s="34"/>
      <c r="E6" s="34" t="s">
        <v>98</v>
      </c>
      <c r="F6" s="35" t="s">
        <v>99</v>
      </c>
      <c r="G6" s="34" t="s">
        <v>100</v>
      </c>
      <c r="H6" s="34"/>
      <c r="I6" s="37" t="s">
        <v>101</v>
      </c>
      <c r="J6" s="34">
        <v>1</v>
      </c>
      <c r="K6" s="34">
        <v>3</v>
      </c>
      <c r="L6" s="34"/>
      <c r="M6" s="34"/>
      <c r="N6" s="34"/>
      <c r="O6" s="34"/>
      <c r="P6" s="34" t="s">
        <v>102</v>
      </c>
      <c r="Q6" s="34" t="s">
        <v>103</v>
      </c>
      <c r="R6" s="34"/>
      <c r="S6" s="34" t="s">
        <v>104</v>
      </c>
      <c r="T6" s="34" t="s">
        <v>105</v>
      </c>
      <c r="U6" s="34">
        <v>2</v>
      </c>
      <c r="V6" s="34">
        <v>40</v>
      </c>
      <c r="W6" s="34">
        <f>V6+10</f>
        <v>50</v>
      </c>
      <c r="X6" s="34">
        <f>V6*2</f>
        <v>80</v>
      </c>
      <c r="Y6" s="34" t="s">
        <v>106</v>
      </c>
      <c r="Z6" s="34" t="s">
        <v>107</v>
      </c>
      <c r="AA6" s="34"/>
      <c r="AB6" s="34" t="s">
        <v>108</v>
      </c>
      <c r="AC6" s="38"/>
      <c r="AD6" s="34"/>
      <c r="AE6" s="34"/>
      <c r="AF6" s="34" t="s">
        <v>109</v>
      </c>
      <c r="AG6" s="34" t="s">
        <v>109</v>
      </c>
      <c r="AH6" s="34"/>
      <c r="AI6" s="34">
        <v>2</v>
      </c>
      <c r="AJ6" s="34" t="s">
        <v>110</v>
      </c>
      <c r="AK6" s="34" t="s">
        <v>105</v>
      </c>
      <c r="AL6" s="34">
        <v>1500</v>
      </c>
      <c r="AM6" s="34">
        <v>3000</v>
      </c>
      <c r="AN6" s="34" t="s">
        <v>111</v>
      </c>
      <c r="AO6" s="34"/>
      <c r="AP6" s="34"/>
      <c r="AQ6" s="34" t="s">
        <v>110</v>
      </c>
      <c r="AR6" s="34" t="s">
        <v>105</v>
      </c>
      <c r="AS6" s="34"/>
      <c r="AT6" s="34"/>
      <c r="AU6" s="34" t="s">
        <v>112</v>
      </c>
      <c r="AV6" s="34"/>
      <c r="AW6" s="34" t="s">
        <v>109</v>
      </c>
      <c r="AX6" s="34"/>
      <c r="AY6" s="34" t="s">
        <v>109</v>
      </c>
      <c r="AZ6" s="34"/>
      <c r="BA6" s="34"/>
      <c r="BB6" s="39"/>
      <c r="BC6" s="40"/>
      <c r="BD6" s="40"/>
      <c r="BE6" s="40"/>
      <c r="BF6" s="40"/>
      <c r="BG6" s="40"/>
      <c r="BH6" s="40"/>
      <c r="BI6" s="40"/>
      <c r="BJ6" s="40"/>
      <c r="BK6" s="40"/>
      <c r="BL6" s="40"/>
      <c r="BM6" s="40"/>
      <c r="BN6" s="40"/>
    </row>
    <row r="7" spans="2:66" s="29" customFormat="1" ht="15" customHeight="1" hidden="1">
      <c r="B7" s="34"/>
      <c r="C7" s="34"/>
      <c r="D7" s="34"/>
      <c r="E7" s="34" t="s">
        <v>113</v>
      </c>
      <c r="F7" s="35" t="s">
        <v>114</v>
      </c>
      <c r="G7" s="34" t="s">
        <v>115</v>
      </c>
      <c r="H7" s="34"/>
      <c r="I7" s="37" t="s">
        <v>116</v>
      </c>
      <c r="J7" s="34">
        <v>1</v>
      </c>
      <c r="K7" s="34">
        <v>1</v>
      </c>
      <c r="L7" s="34"/>
      <c r="M7" s="34"/>
      <c r="N7" s="34"/>
      <c r="O7" s="34"/>
      <c r="P7" s="34" t="s">
        <v>117</v>
      </c>
      <c r="Q7" s="34" t="s">
        <v>118</v>
      </c>
      <c r="R7" s="34"/>
      <c r="S7" s="34"/>
      <c r="T7" s="34" t="s">
        <v>119</v>
      </c>
      <c r="U7" s="34">
        <v>3</v>
      </c>
      <c r="V7" s="34">
        <v>35</v>
      </c>
      <c r="W7" s="34">
        <f>V7+10</f>
        <v>45</v>
      </c>
      <c r="X7" s="34">
        <f>V7*2</f>
        <v>70</v>
      </c>
      <c r="Y7" s="34"/>
      <c r="Z7" s="34"/>
      <c r="AA7" s="34"/>
      <c r="AB7" s="34" t="s">
        <v>120</v>
      </c>
      <c r="AC7" s="38"/>
      <c r="AD7" s="34"/>
      <c r="AE7" s="34"/>
      <c r="AF7" s="34" t="s">
        <v>121</v>
      </c>
      <c r="AG7" s="34" t="s">
        <v>122</v>
      </c>
      <c r="AH7" s="34"/>
      <c r="AI7" s="34">
        <v>5</v>
      </c>
      <c r="AJ7" s="34" t="s">
        <v>123</v>
      </c>
      <c r="AK7" s="34" t="s">
        <v>119</v>
      </c>
      <c r="AL7" s="34">
        <v>1000</v>
      </c>
      <c r="AM7" s="34">
        <v>3000</v>
      </c>
      <c r="AN7" s="34" t="s">
        <v>124</v>
      </c>
      <c r="AO7" s="34"/>
      <c r="AP7" s="34"/>
      <c r="AQ7" s="34"/>
      <c r="AR7" s="34" t="s">
        <v>119</v>
      </c>
      <c r="AS7" s="34"/>
      <c r="AT7" s="34"/>
      <c r="AU7" s="34" t="s">
        <v>125</v>
      </c>
      <c r="AV7" s="34"/>
      <c r="AW7" s="34"/>
      <c r="AX7" s="34"/>
      <c r="AY7" s="34"/>
      <c r="AZ7" s="34"/>
      <c r="BA7" s="34"/>
      <c r="BB7" s="39"/>
      <c r="BC7" s="40"/>
      <c r="BD7" s="40"/>
      <c r="BE7" s="40"/>
      <c r="BF7" s="40"/>
      <c r="BG7" s="40"/>
      <c r="BH7" s="40"/>
      <c r="BI7" s="40"/>
      <c r="BJ7" s="40"/>
      <c r="BK7" s="40"/>
      <c r="BL7" s="40"/>
      <c r="BM7" s="40"/>
      <c r="BN7" s="40"/>
    </row>
    <row r="8" spans="2:66" s="29" customFormat="1" ht="15" customHeight="1" hidden="1">
      <c r="B8" s="34"/>
      <c r="C8" s="34"/>
      <c r="D8" s="34"/>
      <c r="E8" s="34" t="s">
        <v>126</v>
      </c>
      <c r="F8" s="35" t="s">
        <v>127</v>
      </c>
      <c r="G8" s="34"/>
      <c r="H8" s="34"/>
      <c r="I8" s="37" t="s">
        <v>128</v>
      </c>
      <c r="J8" s="34">
        <v>4</v>
      </c>
      <c r="K8" s="34">
        <v>2</v>
      </c>
      <c r="L8" s="34"/>
      <c r="M8" s="34"/>
      <c r="N8" s="34"/>
      <c r="O8" s="34"/>
      <c r="P8" s="34" t="s">
        <v>129</v>
      </c>
      <c r="Q8" s="34" t="s">
        <v>130</v>
      </c>
      <c r="R8" s="34">
        <v>200</v>
      </c>
      <c r="S8" s="34"/>
      <c r="T8" s="34" t="s">
        <v>131</v>
      </c>
      <c r="U8" s="34">
        <v>4</v>
      </c>
      <c r="V8" s="34">
        <v>10</v>
      </c>
      <c r="W8" s="34">
        <f>V8+10</f>
        <v>20</v>
      </c>
      <c r="X8" s="34">
        <v>16</v>
      </c>
      <c r="Y8" s="34"/>
      <c r="Z8" s="34"/>
      <c r="AA8" s="34"/>
      <c r="AB8" s="34" t="s">
        <v>132</v>
      </c>
      <c r="AC8" s="38"/>
      <c r="AD8" s="34"/>
      <c r="AE8" s="34"/>
      <c r="AF8" s="34"/>
      <c r="AG8" s="34"/>
      <c r="AH8" s="34"/>
      <c r="AI8" s="34">
        <v>5</v>
      </c>
      <c r="AJ8" s="34" t="s">
        <v>133</v>
      </c>
      <c r="AK8" s="34" t="s">
        <v>131</v>
      </c>
      <c r="AL8" s="34">
        <v>1000</v>
      </c>
      <c r="AM8" s="34">
        <v>3000</v>
      </c>
      <c r="AN8" s="34" t="s">
        <v>134</v>
      </c>
      <c r="AO8" s="34"/>
      <c r="AP8" s="34"/>
      <c r="AQ8" s="34"/>
      <c r="AR8" s="34" t="s">
        <v>131</v>
      </c>
      <c r="AS8" s="34"/>
      <c r="AT8" s="34"/>
      <c r="AU8" s="34" t="s">
        <v>135</v>
      </c>
      <c r="AV8" s="34"/>
      <c r="AW8" s="34"/>
      <c r="AX8" s="34"/>
      <c r="AY8" s="34"/>
      <c r="AZ8" s="34"/>
      <c r="BA8" s="34"/>
      <c r="BB8" s="39"/>
      <c r="BC8" s="40"/>
      <c r="BD8" s="40"/>
      <c r="BE8" s="40"/>
      <c r="BF8" s="40"/>
      <c r="BG8" s="40"/>
      <c r="BH8" s="40"/>
      <c r="BI8" s="40"/>
      <c r="BJ8" s="40"/>
      <c r="BK8" s="40"/>
      <c r="BL8" s="40"/>
      <c r="BM8" s="40"/>
      <c r="BN8" s="40"/>
    </row>
    <row r="9" spans="2:66" s="29" customFormat="1" ht="15" customHeight="1" hidden="1">
      <c r="B9" s="34"/>
      <c r="C9" s="34"/>
      <c r="D9" s="34"/>
      <c r="E9" s="34" t="s">
        <v>136</v>
      </c>
      <c r="F9" s="35" t="s">
        <v>137</v>
      </c>
      <c r="G9" s="34"/>
      <c r="H9" s="34"/>
      <c r="I9" s="37" t="s">
        <v>138</v>
      </c>
      <c r="J9" s="34">
        <v>3</v>
      </c>
      <c r="K9" s="34">
        <v>2</v>
      </c>
      <c r="L9" s="34"/>
      <c r="M9" s="34"/>
      <c r="N9" s="34"/>
      <c r="O9" s="34"/>
      <c r="P9" s="34" t="s">
        <v>139</v>
      </c>
      <c r="Q9" s="34" t="s">
        <v>140</v>
      </c>
      <c r="R9" s="34"/>
      <c r="S9" s="34"/>
      <c r="T9" s="34" t="s">
        <v>141</v>
      </c>
      <c r="U9" s="34">
        <v>4</v>
      </c>
      <c r="V9" s="34">
        <v>10</v>
      </c>
      <c r="W9" s="34">
        <f>V9+10</f>
        <v>20</v>
      </c>
      <c r="X9" s="34">
        <v>16</v>
      </c>
      <c r="Y9" s="34"/>
      <c r="Z9" s="34"/>
      <c r="AA9" s="34"/>
      <c r="AB9" s="34"/>
      <c r="AC9" s="38"/>
      <c r="AD9" s="34"/>
      <c r="AE9" s="34"/>
      <c r="AF9" s="34"/>
      <c r="AG9" s="34"/>
      <c r="AH9" s="34"/>
      <c r="AI9" s="34"/>
      <c r="AJ9" s="34"/>
      <c r="AK9" s="34" t="s">
        <v>141</v>
      </c>
      <c r="AL9" s="34">
        <v>1000</v>
      </c>
      <c r="AM9" s="34">
        <v>3000</v>
      </c>
      <c r="AN9" s="34" t="s">
        <v>142</v>
      </c>
      <c r="AO9" s="34"/>
      <c r="AP9" s="34"/>
      <c r="AQ9" s="34"/>
      <c r="AR9" s="34" t="s">
        <v>141</v>
      </c>
      <c r="AS9" s="34"/>
      <c r="AT9" s="34"/>
      <c r="AU9" s="34" t="s">
        <v>143</v>
      </c>
      <c r="AV9" s="34"/>
      <c r="AW9" s="34"/>
      <c r="AX9" s="34"/>
      <c r="AY9" s="34"/>
      <c r="AZ9" s="34"/>
      <c r="BA9" s="34"/>
      <c r="BB9" s="39"/>
      <c r="BC9" s="40"/>
      <c r="BD9" s="40"/>
      <c r="BE9" s="40"/>
      <c r="BF9" s="40"/>
      <c r="BG9" s="40"/>
      <c r="BH9" s="40"/>
      <c r="BI9" s="40"/>
      <c r="BJ9" s="40"/>
      <c r="BK9" s="40"/>
      <c r="BL9" s="40"/>
      <c r="BM9" s="40"/>
      <c r="BN9" s="40"/>
    </row>
    <row r="10" spans="1:66" s="29" customFormat="1" ht="15" customHeight="1" hidden="1">
      <c r="A10" s="41"/>
      <c r="B10" s="42"/>
      <c r="C10" s="42"/>
      <c r="D10" s="42"/>
      <c r="E10" s="42" t="s">
        <v>144</v>
      </c>
      <c r="F10" s="35" t="s">
        <v>145</v>
      </c>
      <c r="G10" s="34"/>
      <c r="H10" s="42"/>
      <c r="I10" s="37" t="s">
        <v>146</v>
      </c>
      <c r="J10" s="34">
        <v>2</v>
      </c>
      <c r="K10" s="34">
        <v>4</v>
      </c>
      <c r="L10" s="34"/>
      <c r="M10" s="34"/>
      <c r="N10" s="34"/>
      <c r="O10" s="34"/>
      <c r="P10" s="42" t="s">
        <v>147</v>
      </c>
      <c r="Q10" s="34"/>
      <c r="R10" s="34"/>
      <c r="S10" s="34"/>
      <c r="T10" s="34" t="s">
        <v>148</v>
      </c>
      <c r="U10" s="34">
        <v>5</v>
      </c>
      <c r="V10" s="34">
        <v>40</v>
      </c>
      <c r="W10" s="34">
        <f>V10+10</f>
        <v>50</v>
      </c>
      <c r="X10" s="34">
        <f>V10*2</f>
        <v>80</v>
      </c>
      <c r="Y10" s="34"/>
      <c r="Z10" s="34"/>
      <c r="AA10" s="34"/>
      <c r="AB10" s="34"/>
      <c r="AC10" s="38"/>
      <c r="AD10" s="34"/>
      <c r="AE10" s="34"/>
      <c r="AF10" s="34"/>
      <c r="AG10" s="34"/>
      <c r="AH10" s="34"/>
      <c r="AI10" s="34"/>
      <c r="AJ10" s="34"/>
      <c r="AK10" s="34" t="s">
        <v>148</v>
      </c>
      <c r="AL10" s="34">
        <v>1000</v>
      </c>
      <c r="AM10" s="34">
        <v>3000</v>
      </c>
      <c r="AN10" s="34"/>
      <c r="AO10" s="34"/>
      <c r="AP10" s="34"/>
      <c r="AQ10" s="34"/>
      <c r="AR10" s="34" t="s">
        <v>148</v>
      </c>
      <c r="AS10" s="34"/>
      <c r="AT10" s="34"/>
      <c r="AU10" s="34" t="s">
        <v>149</v>
      </c>
      <c r="AV10" s="34"/>
      <c r="AW10" s="34"/>
      <c r="AX10" s="34"/>
      <c r="AY10" s="34"/>
      <c r="AZ10" s="34"/>
      <c r="BA10" s="34"/>
      <c r="BB10" s="39"/>
      <c r="BC10" s="40"/>
      <c r="BD10" s="40"/>
      <c r="BE10" s="40"/>
      <c r="BF10" s="40"/>
      <c r="BG10" s="40"/>
      <c r="BH10" s="40"/>
      <c r="BI10" s="40"/>
      <c r="BJ10" s="40"/>
      <c r="BK10" s="40"/>
      <c r="BL10" s="40"/>
      <c r="BM10" s="40"/>
      <c r="BN10" s="40"/>
    </row>
    <row r="11" spans="1:66" s="29" customFormat="1" ht="15" customHeight="1" hidden="1">
      <c r="A11" s="41"/>
      <c r="B11" s="42"/>
      <c r="C11" s="42"/>
      <c r="D11" s="42"/>
      <c r="E11" s="42" t="s">
        <v>150</v>
      </c>
      <c r="F11" s="35" t="s">
        <v>151</v>
      </c>
      <c r="G11" s="36"/>
      <c r="H11" s="42"/>
      <c r="I11" s="37" t="s">
        <v>152</v>
      </c>
      <c r="J11" s="34">
        <v>2</v>
      </c>
      <c r="K11" s="34">
        <v>4</v>
      </c>
      <c r="L11" s="34"/>
      <c r="M11" s="34"/>
      <c r="N11" s="34"/>
      <c r="O11" s="34"/>
      <c r="P11" s="42"/>
      <c r="Q11" s="34"/>
      <c r="R11" s="34"/>
      <c r="S11" s="34"/>
      <c r="T11" s="34" t="s">
        <v>153</v>
      </c>
      <c r="U11" s="34">
        <v>5</v>
      </c>
      <c r="V11" s="34">
        <v>15</v>
      </c>
      <c r="W11" s="34">
        <f>V11+10</f>
        <v>25</v>
      </c>
      <c r="X11" s="34">
        <f>V11*2</f>
        <v>30</v>
      </c>
      <c r="Y11" s="34"/>
      <c r="Z11" s="34"/>
      <c r="AA11" s="34"/>
      <c r="AB11" s="34"/>
      <c r="AC11" s="38"/>
      <c r="AD11" s="34"/>
      <c r="AE11" s="34"/>
      <c r="AF11" s="34"/>
      <c r="AG11" s="34"/>
      <c r="AH11" s="34"/>
      <c r="AI11" s="34"/>
      <c r="AJ11" s="34"/>
      <c r="AK11" s="34" t="s">
        <v>153</v>
      </c>
      <c r="AL11" s="34">
        <v>1000</v>
      </c>
      <c r="AM11" s="34">
        <v>3000</v>
      </c>
      <c r="AN11" s="34"/>
      <c r="AO11" s="34"/>
      <c r="AP11" s="34"/>
      <c r="AQ11" s="34"/>
      <c r="AR11" s="34" t="s">
        <v>153</v>
      </c>
      <c r="AS11" s="34"/>
      <c r="AT11" s="34"/>
      <c r="AU11" s="34" t="s">
        <v>154</v>
      </c>
      <c r="AV11" s="34"/>
      <c r="AW11" s="34"/>
      <c r="AX11" s="34"/>
      <c r="AY11" s="34"/>
      <c r="AZ11" s="34"/>
      <c r="BA11" s="34"/>
      <c r="BB11" s="39"/>
      <c r="BC11" s="40"/>
      <c r="BD11" s="40"/>
      <c r="BE11" s="40"/>
      <c r="BF11" s="40"/>
      <c r="BG11" s="40"/>
      <c r="BH11" s="40"/>
      <c r="BI11" s="40"/>
      <c r="BJ11" s="40"/>
      <c r="BK11" s="40"/>
      <c r="BL11" s="40"/>
      <c r="BM11" s="40"/>
      <c r="BN11" s="40"/>
    </row>
    <row r="12" spans="1:66" s="29" customFormat="1" ht="15" customHeight="1" hidden="1">
      <c r="A12" s="41"/>
      <c r="B12" s="42"/>
      <c r="C12" s="42"/>
      <c r="D12" s="42"/>
      <c r="E12" s="42" t="s">
        <v>155</v>
      </c>
      <c r="F12" s="43" t="s">
        <v>156</v>
      </c>
      <c r="G12" s="34"/>
      <c r="H12" s="42"/>
      <c r="I12" s="37" t="s">
        <v>157</v>
      </c>
      <c r="J12" s="34">
        <v>2</v>
      </c>
      <c r="K12" s="34">
        <v>1</v>
      </c>
      <c r="L12" s="34"/>
      <c r="M12" s="34"/>
      <c r="N12" s="34"/>
      <c r="O12" s="34"/>
      <c r="P12" s="42"/>
      <c r="Q12" s="34"/>
      <c r="R12" s="34"/>
      <c r="S12" s="34"/>
      <c r="T12" s="34" t="s">
        <v>158</v>
      </c>
      <c r="U12" s="34">
        <v>7</v>
      </c>
      <c r="V12" s="34"/>
      <c r="W12" s="34"/>
      <c r="X12" s="34"/>
      <c r="Y12" s="34"/>
      <c r="Z12" s="34"/>
      <c r="AA12" s="34"/>
      <c r="AB12" s="34"/>
      <c r="AC12" s="38"/>
      <c r="AD12" s="34"/>
      <c r="AE12" s="34"/>
      <c r="AF12" s="34"/>
      <c r="AG12" s="34"/>
      <c r="AH12" s="34"/>
      <c r="AI12" s="34"/>
      <c r="AJ12" s="34"/>
      <c r="AK12" s="34" t="s">
        <v>158</v>
      </c>
      <c r="AL12" s="34"/>
      <c r="AM12" s="34"/>
      <c r="AN12" s="34"/>
      <c r="AO12" s="34"/>
      <c r="AP12" s="34"/>
      <c r="AQ12" s="34"/>
      <c r="AR12" s="34"/>
      <c r="AS12" s="34"/>
      <c r="AT12" s="34"/>
      <c r="AU12" s="34" t="s">
        <v>159</v>
      </c>
      <c r="AV12" s="34"/>
      <c r="AW12" s="34"/>
      <c r="AX12" s="34"/>
      <c r="AY12" s="34"/>
      <c r="AZ12" s="34"/>
      <c r="BA12" s="34"/>
      <c r="BB12" s="39"/>
      <c r="BC12" s="40"/>
      <c r="BD12" s="40"/>
      <c r="BE12" s="40"/>
      <c r="BF12" s="40"/>
      <c r="BG12" s="40"/>
      <c r="BH12" s="40"/>
      <c r="BI12" s="40"/>
      <c r="BJ12" s="40"/>
      <c r="BK12" s="40"/>
      <c r="BL12" s="40"/>
      <c r="BM12" s="40"/>
      <c r="BN12" s="40"/>
    </row>
    <row r="13" spans="1:66" s="29" customFormat="1" ht="15" customHeight="1" hidden="1">
      <c r="A13" s="41"/>
      <c r="B13" s="42"/>
      <c r="C13" s="42"/>
      <c r="D13" s="42"/>
      <c r="E13" s="42" t="s">
        <v>160</v>
      </c>
      <c r="F13" s="42"/>
      <c r="G13" s="42"/>
      <c r="H13" s="42"/>
      <c r="I13" s="37" t="s">
        <v>161</v>
      </c>
      <c r="J13" s="34">
        <v>1</v>
      </c>
      <c r="K13" s="34">
        <v>2</v>
      </c>
      <c r="L13" s="34"/>
      <c r="M13" s="34"/>
      <c r="N13" s="34"/>
      <c r="O13" s="34"/>
      <c r="P13" s="42"/>
      <c r="Q13" s="34"/>
      <c r="R13" s="34"/>
      <c r="S13" s="34"/>
      <c r="T13" s="34" t="s">
        <v>162</v>
      </c>
      <c r="U13" s="34">
        <v>7</v>
      </c>
      <c r="V13" s="34"/>
      <c r="W13" s="34"/>
      <c r="X13" s="34"/>
      <c r="Y13" s="34"/>
      <c r="Z13" s="34"/>
      <c r="AA13" s="34"/>
      <c r="AB13" s="34"/>
      <c r="AC13" s="38"/>
      <c r="AD13" s="34"/>
      <c r="AE13" s="34"/>
      <c r="AF13" s="34"/>
      <c r="AG13" s="34"/>
      <c r="AH13" s="34"/>
      <c r="AI13" s="34"/>
      <c r="AJ13" s="34"/>
      <c r="AK13" s="34"/>
      <c r="AL13" s="34"/>
      <c r="AM13" s="34"/>
      <c r="AN13" s="34"/>
      <c r="AO13" s="34"/>
      <c r="AP13" s="34"/>
      <c r="AQ13" s="34"/>
      <c r="AR13" s="34"/>
      <c r="AS13" s="34"/>
      <c r="AT13" s="34"/>
      <c r="AU13" s="34" t="s">
        <v>163</v>
      </c>
      <c r="AV13" s="34"/>
      <c r="AW13" s="34"/>
      <c r="AX13" s="34"/>
      <c r="AY13" s="34"/>
      <c r="AZ13" s="34"/>
      <c r="BA13" s="34"/>
      <c r="BB13" s="39"/>
      <c r="BC13" s="40"/>
      <c r="BD13" s="40"/>
      <c r="BE13" s="40"/>
      <c r="BF13" s="40"/>
      <c r="BG13" s="40"/>
      <c r="BH13" s="40"/>
      <c r="BI13" s="40"/>
      <c r="BJ13" s="40"/>
      <c r="BK13" s="40"/>
      <c r="BL13" s="40"/>
      <c r="BM13" s="40"/>
      <c r="BN13" s="40"/>
    </row>
    <row r="14" spans="1:66" s="29" customFormat="1" ht="15" customHeight="1" hidden="1">
      <c r="A14" s="41"/>
      <c r="B14" s="42"/>
      <c r="C14" s="42"/>
      <c r="D14" s="42"/>
      <c r="E14" s="42" t="s">
        <v>164</v>
      </c>
      <c r="F14" s="42"/>
      <c r="G14" s="42"/>
      <c r="H14" s="42"/>
      <c r="I14" s="37" t="s">
        <v>165</v>
      </c>
      <c r="J14" s="34">
        <v>1</v>
      </c>
      <c r="K14" s="34">
        <v>3</v>
      </c>
      <c r="L14" s="34"/>
      <c r="M14" s="34"/>
      <c r="N14" s="34"/>
      <c r="O14" s="34"/>
      <c r="P14" s="42"/>
      <c r="Q14" s="34"/>
      <c r="R14" s="34"/>
      <c r="S14" s="34"/>
      <c r="T14" s="34"/>
      <c r="U14" s="34"/>
      <c r="V14" s="34"/>
      <c r="W14" s="34"/>
      <c r="X14" s="34"/>
      <c r="Y14" s="34"/>
      <c r="Z14" s="34"/>
      <c r="AA14" s="34"/>
      <c r="AB14" s="34"/>
      <c r="AC14" s="38"/>
      <c r="AD14" s="34"/>
      <c r="AE14" s="34"/>
      <c r="AF14" s="34"/>
      <c r="AG14" s="34"/>
      <c r="AH14" s="34"/>
      <c r="AI14" s="34"/>
      <c r="AJ14" s="34"/>
      <c r="AK14" s="34"/>
      <c r="AL14" s="34"/>
      <c r="AM14" s="34"/>
      <c r="AN14" s="34"/>
      <c r="AO14" s="34"/>
      <c r="AP14" s="34"/>
      <c r="AQ14" s="34"/>
      <c r="AR14" s="34"/>
      <c r="AS14" s="34"/>
      <c r="AT14" s="34"/>
      <c r="AU14" s="34" t="s">
        <v>166</v>
      </c>
      <c r="AV14" s="34"/>
      <c r="AW14" s="34"/>
      <c r="AX14" s="34"/>
      <c r="AY14" s="34"/>
      <c r="AZ14" s="34"/>
      <c r="BA14" s="34"/>
      <c r="BB14" s="39"/>
      <c r="BC14" s="40"/>
      <c r="BD14" s="40"/>
      <c r="BE14" s="40"/>
      <c r="BF14" s="40"/>
      <c r="BG14" s="40"/>
      <c r="BH14" s="40"/>
      <c r="BI14" s="40"/>
      <c r="BJ14" s="40"/>
      <c r="BK14" s="40"/>
      <c r="BL14" s="40"/>
      <c r="BM14" s="40"/>
      <c r="BN14" s="40"/>
    </row>
    <row r="15" spans="1:66" s="29" customFormat="1" ht="15" customHeight="1" hidden="1">
      <c r="A15" s="41"/>
      <c r="B15" s="42"/>
      <c r="C15" s="42"/>
      <c r="D15" s="42"/>
      <c r="E15" s="42" t="s">
        <v>167</v>
      </c>
      <c r="F15" s="42"/>
      <c r="G15" s="42"/>
      <c r="H15" s="42"/>
      <c r="I15" s="37" t="s">
        <v>168</v>
      </c>
      <c r="J15" s="34">
        <v>1</v>
      </c>
      <c r="K15" s="34">
        <v>2</v>
      </c>
      <c r="L15" s="34"/>
      <c r="M15" s="34"/>
      <c r="N15" s="34"/>
      <c r="O15" s="34"/>
      <c r="P15" s="42"/>
      <c r="Q15" s="34"/>
      <c r="R15" s="34"/>
      <c r="S15" s="34"/>
      <c r="T15" s="34"/>
      <c r="U15" s="34"/>
      <c r="V15" s="34"/>
      <c r="W15" s="34"/>
      <c r="X15" s="34"/>
      <c r="Y15" s="34"/>
      <c r="Z15" s="34"/>
      <c r="AA15" s="34"/>
      <c r="AB15" s="34"/>
      <c r="AC15" s="38"/>
      <c r="AD15" s="34"/>
      <c r="AE15" s="34"/>
      <c r="AF15" s="34"/>
      <c r="AG15" s="34"/>
      <c r="AH15" s="34"/>
      <c r="AI15" s="34"/>
      <c r="AJ15" s="34"/>
      <c r="AK15" s="34"/>
      <c r="AL15" s="34"/>
      <c r="AM15" s="34"/>
      <c r="AN15" s="34"/>
      <c r="AO15" s="34"/>
      <c r="AP15" s="34"/>
      <c r="AQ15" s="34"/>
      <c r="AR15" s="34"/>
      <c r="AS15" s="34"/>
      <c r="AT15" s="34"/>
      <c r="AU15" s="34" t="s">
        <v>169</v>
      </c>
      <c r="AV15" s="34"/>
      <c r="AW15" s="34"/>
      <c r="AX15" s="34"/>
      <c r="AY15" s="34"/>
      <c r="AZ15" s="34"/>
      <c r="BA15" s="34"/>
      <c r="BB15" s="39"/>
      <c r="BC15" s="40"/>
      <c r="BD15" s="40"/>
      <c r="BE15" s="40"/>
      <c r="BF15" s="40"/>
      <c r="BG15" s="40"/>
      <c r="BH15" s="40"/>
      <c r="BI15" s="40"/>
      <c r="BJ15" s="40"/>
      <c r="BK15" s="40"/>
      <c r="BL15" s="40"/>
      <c r="BM15" s="40"/>
      <c r="BN15" s="40"/>
    </row>
    <row r="16" spans="1:66" s="29" customFormat="1" ht="15" customHeight="1" hidden="1">
      <c r="A16" s="41"/>
      <c r="B16" s="42"/>
      <c r="C16" s="42"/>
      <c r="D16" s="42"/>
      <c r="E16" s="42" t="s">
        <v>170</v>
      </c>
      <c r="F16" s="42"/>
      <c r="G16" s="42"/>
      <c r="H16" s="42"/>
      <c r="I16" s="37" t="s">
        <v>171</v>
      </c>
      <c r="J16" s="34">
        <v>2</v>
      </c>
      <c r="K16" s="34">
        <v>1</v>
      </c>
      <c r="L16" s="34"/>
      <c r="M16" s="34"/>
      <c r="N16" s="34"/>
      <c r="O16" s="34"/>
      <c r="P16" s="42"/>
      <c r="Q16" s="34"/>
      <c r="R16" s="34"/>
      <c r="S16" s="34"/>
      <c r="T16" s="34"/>
      <c r="U16" s="34"/>
      <c r="V16" s="34"/>
      <c r="W16" s="34"/>
      <c r="X16" s="34"/>
      <c r="Y16" s="34"/>
      <c r="Z16" s="34"/>
      <c r="AA16" s="34"/>
      <c r="AB16" s="34"/>
      <c r="AC16" s="38"/>
      <c r="AD16" s="34"/>
      <c r="AE16" s="34"/>
      <c r="AF16" s="34"/>
      <c r="AG16" s="34"/>
      <c r="AH16" s="34"/>
      <c r="AI16" s="34"/>
      <c r="AJ16" s="34"/>
      <c r="AK16" s="34"/>
      <c r="AL16" s="34"/>
      <c r="AM16" s="34"/>
      <c r="AN16" s="34"/>
      <c r="AO16" s="34"/>
      <c r="AP16" s="34"/>
      <c r="AQ16" s="34"/>
      <c r="AR16" s="34"/>
      <c r="AS16" s="34"/>
      <c r="AT16" s="34"/>
      <c r="AU16" s="34" t="s">
        <v>172</v>
      </c>
      <c r="AV16" s="34"/>
      <c r="AW16" s="34"/>
      <c r="AX16" s="34"/>
      <c r="AY16" s="34"/>
      <c r="AZ16" s="34"/>
      <c r="BA16" s="34"/>
      <c r="BB16" s="39"/>
      <c r="BC16" s="40"/>
      <c r="BD16" s="40"/>
      <c r="BE16" s="40"/>
      <c r="BF16" s="40"/>
      <c r="BG16" s="40"/>
      <c r="BH16" s="40"/>
      <c r="BI16" s="40"/>
      <c r="BJ16" s="40"/>
      <c r="BK16" s="40"/>
      <c r="BL16" s="40"/>
      <c r="BM16" s="40"/>
      <c r="BN16" s="40"/>
    </row>
    <row r="17" spans="1:66" s="29" customFormat="1" ht="15" customHeight="1" hidden="1">
      <c r="A17" s="41"/>
      <c r="B17" s="42"/>
      <c r="C17" s="42"/>
      <c r="D17" s="42"/>
      <c r="E17" s="42" t="s">
        <v>173</v>
      </c>
      <c r="F17" s="42"/>
      <c r="G17" s="42"/>
      <c r="H17" s="42"/>
      <c r="I17" s="37" t="s">
        <v>174</v>
      </c>
      <c r="J17" s="34">
        <v>2</v>
      </c>
      <c r="K17" s="34">
        <v>2</v>
      </c>
      <c r="L17" s="34"/>
      <c r="M17" s="34"/>
      <c r="N17" s="34"/>
      <c r="O17" s="34"/>
      <c r="P17" s="42"/>
      <c r="Q17" s="34"/>
      <c r="R17" s="34"/>
      <c r="S17" s="34"/>
      <c r="T17" s="34"/>
      <c r="U17" s="34"/>
      <c r="V17" s="34"/>
      <c r="W17" s="34"/>
      <c r="X17" s="34"/>
      <c r="Y17" s="34"/>
      <c r="Z17" s="34"/>
      <c r="AA17" s="34"/>
      <c r="AB17" s="34"/>
      <c r="AC17" s="38"/>
      <c r="AD17" s="34"/>
      <c r="AE17" s="34"/>
      <c r="AF17" s="34"/>
      <c r="AG17" s="34"/>
      <c r="AH17" s="34"/>
      <c r="AI17" s="34"/>
      <c r="AJ17" s="34"/>
      <c r="AK17" s="34"/>
      <c r="AL17" s="34"/>
      <c r="AM17" s="34"/>
      <c r="AN17" s="34"/>
      <c r="AO17" s="34"/>
      <c r="AP17" s="34"/>
      <c r="AQ17" s="34"/>
      <c r="AR17" s="34"/>
      <c r="AS17" s="34"/>
      <c r="AT17" s="34"/>
      <c r="AU17" s="34" t="s">
        <v>142</v>
      </c>
      <c r="AV17" s="34"/>
      <c r="AW17" s="34"/>
      <c r="AX17" s="34"/>
      <c r="AY17" s="34"/>
      <c r="AZ17" s="34"/>
      <c r="BA17" s="34"/>
      <c r="BB17" s="39"/>
      <c r="BC17" s="40"/>
      <c r="BD17" s="40"/>
      <c r="BE17" s="40"/>
      <c r="BF17" s="40"/>
      <c r="BG17" s="40"/>
      <c r="BH17" s="40"/>
      <c r="BI17" s="40"/>
      <c r="BJ17" s="40"/>
      <c r="BK17" s="40"/>
      <c r="BL17" s="40"/>
      <c r="BM17" s="40"/>
      <c r="BN17" s="40"/>
    </row>
    <row r="18" spans="1:66" s="29" customFormat="1" ht="15" customHeight="1" hidden="1">
      <c r="A18" s="41"/>
      <c r="B18" s="42"/>
      <c r="C18" s="42"/>
      <c r="D18" s="42"/>
      <c r="E18" s="42" t="s">
        <v>175</v>
      </c>
      <c r="F18" s="42"/>
      <c r="G18" s="42"/>
      <c r="H18" s="42"/>
      <c r="I18" s="37" t="s">
        <v>176</v>
      </c>
      <c r="J18" s="34">
        <v>1</v>
      </c>
      <c r="K18" s="34">
        <v>3</v>
      </c>
      <c r="L18" s="34"/>
      <c r="M18" s="34"/>
      <c r="N18" s="34"/>
      <c r="O18" s="34"/>
      <c r="P18" s="42"/>
      <c r="Q18" s="34"/>
      <c r="R18" s="34"/>
      <c r="S18" s="34"/>
      <c r="T18" s="34"/>
      <c r="U18" s="34"/>
      <c r="V18" s="34"/>
      <c r="W18" s="34"/>
      <c r="X18" s="34"/>
      <c r="Y18" s="34"/>
      <c r="Z18" s="34"/>
      <c r="AA18" s="34"/>
      <c r="AB18" s="34"/>
      <c r="AC18" s="38"/>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9"/>
      <c r="BC18" s="40"/>
      <c r="BD18" s="40"/>
      <c r="BE18" s="40"/>
      <c r="BF18" s="40"/>
      <c r="BG18" s="40"/>
      <c r="BH18" s="40"/>
      <c r="BI18" s="40"/>
      <c r="BJ18" s="40"/>
      <c r="BK18" s="40"/>
      <c r="BL18" s="40"/>
      <c r="BM18" s="40"/>
      <c r="BN18" s="40"/>
    </row>
    <row r="19" spans="1:66" s="29" customFormat="1" ht="15" customHeight="1" hidden="1">
      <c r="A19" s="41"/>
      <c r="B19" s="42"/>
      <c r="C19" s="42"/>
      <c r="D19" s="42"/>
      <c r="E19" s="42"/>
      <c r="F19" s="42"/>
      <c r="G19" s="42"/>
      <c r="H19" s="42"/>
      <c r="I19" s="37" t="s">
        <v>177</v>
      </c>
      <c r="J19" s="34">
        <v>1</v>
      </c>
      <c r="K19" s="34">
        <v>3</v>
      </c>
      <c r="L19" s="34"/>
      <c r="M19" s="34"/>
      <c r="N19" s="34"/>
      <c r="O19" s="34"/>
      <c r="P19" s="42"/>
      <c r="Q19" s="34"/>
      <c r="R19" s="34"/>
      <c r="S19" s="34"/>
      <c r="T19" s="34"/>
      <c r="U19" s="34"/>
      <c r="V19" s="34"/>
      <c r="W19" s="34"/>
      <c r="X19" s="34"/>
      <c r="Y19" s="34"/>
      <c r="Z19" s="34"/>
      <c r="AA19" s="34"/>
      <c r="AB19" s="34"/>
      <c r="AC19" s="38"/>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9"/>
      <c r="BC19" s="40"/>
      <c r="BD19" s="40"/>
      <c r="BE19" s="40"/>
      <c r="BF19" s="40"/>
      <c r="BG19" s="40"/>
      <c r="BH19" s="40"/>
      <c r="BI19" s="40"/>
      <c r="BJ19" s="40"/>
      <c r="BK19" s="40"/>
      <c r="BL19" s="40"/>
      <c r="BM19" s="40"/>
      <c r="BN19" s="40"/>
    </row>
    <row r="20" spans="1:66" s="29" customFormat="1" ht="15" customHeight="1" hidden="1">
      <c r="A20" s="41"/>
      <c r="B20" s="42"/>
      <c r="C20" s="42"/>
      <c r="D20" s="42"/>
      <c r="E20" s="42"/>
      <c r="F20" s="42"/>
      <c r="G20" s="42"/>
      <c r="H20" s="42"/>
      <c r="I20" s="37" t="s">
        <v>178</v>
      </c>
      <c r="J20" s="34">
        <v>1</v>
      </c>
      <c r="K20" s="34">
        <v>3</v>
      </c>
      <c r="L20" s="34"/>
      <c r="M20" s="34"/>
      <c r="N20" s="34"/>
      <c r="O20" s="34"/>
      <c r="P20" s="42"/>
      <c r="Q20" s="34"/>
      <c r="R20" s="34"/>
      <c r="S20" s="34"/>
      <c r="T20" s="34"/>
      <c r="U20" s="34"/>
      <c r="V20" s="34"/>
      <c r="W20" s="34"/>
      <c r="X20" s="34"/>
      <c r="Y20" s="34"/>
      <c r="Z20" s="34"/>
      <c r="AA20" s="34"/>
      <c r="AB20" s="34"/>
      <c r="AC20" s="38"/>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9"/>
      <c r="BC20" s="40"/>
      <c r="BD20" s="40"/>
      <c r="BE20" s="40"/>
      <c r="BF20" s="40"/>
      <c r="BG20" s="40"/>
      <c r="BH20" s="40"/>
      <c r="BI20" s="40"/>
      <c r="BJ20" s="40"/>
      <c r="BK20" s="40"/>
      <c r="BL20" s="40"/>
      <c r="BM20" s="40"/>
      <c r="BN20" s="40"/>
    </row>
    <row r="21" spans="1:66" s="29" customFormat="1" ht="15" customHeight="1" hidden="1">
      <c r="A21" s="41"/>
      <c r="B21" s="42"/>
      <c r="C21" s="42"/>
      <c r="D21" s="42"/>
      <c r="E21" s="42"/>
      <c r="F21" s="42"/>
      <c r="G21" s="42"/>
      <c r="H21" s="42"/>
      <c r="I21" s="37" t="s">
        <v>179</v>
      </c>
      <c r="J21" s="34">
        <v>4</v>
      </c>
      <c r="K21" s="34">
        <v>3</v>
      </c>
      <c r="L21" s="34"/>
      <c r="M21" s="34"/>
      <c r="N21" s="34"/>
      <c r="O21" s="34"/>
      <c r="P21" s="42"/>
      <c r="Q21" s="34"/>
      <c r="R21" s="34"/>
      <c r="S21" s="34"/>
      <c r="T21" s="34"/>
      <c r="U21" s="34"/>
      <c r="V21" s="34"/>
      <c r="W21" s="34"/>
      <c r="X21" s="34"/>
      <c r="Y21" s="34"/>
      <c r="Z21" s="34"/>
      <c r="AA21" s="34"/>
      <c r="AB21" s="34"/>
      <c r="AC21" s="38"/>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9"/>
      <c r="BC21" s="40"/>
      <c r="BD21" s="40"/>
      <c r="BE21" s="40"/>
      <c r="BF21" s="40"/>
      <c r="BG21" s="40"/>
      <c r="BH21" s="40"/>
      <c r="BI21" s="40"/>
      <c r="BJ21" s="40"/>
      <c r="BK21" s="40"/>
      <c r="BL21" s="40"/>
      <c r="BM21" s="40"/>
      <c r="BN21" s="40"/>
    </row>
    <row r="22" spans="1:66" s="29" customFormat="1" ht="15" customHeight="1" hidden="1">
      <c r="A22" s="41"/>
      <c r="B22" s="42"/>
      <c r="C22" s="42"/>
      <c r="D22" s="42"/>
      <c r="E22" s="42"/>
      <c r="F22" s="42"/>
      <c r="G22" s="42"/>
      <c r="H22" s="42"/>
      <c r="I22" s="37" t="s">
        <v>180</v>
      </c>
      <c r="J22" s="34">
        <v>4</v>
      </c>
      <c r="K22" s="34">
        <v>3</v>
      </c>
      <c r="L22" s="34"/>
      <c r="M22" s="34"/>
      <c r="N22" s="34"/>
      <c r="O22" s="34"/>
      <c r="P22" s="42"/>
      <c r="Q22" s="34"/>
      <c r="R22" s="34"/>
      <c r="S22" s="34"/>
      <c r="T22" s="34"/>
      <c r="U22" s="34"/>
      <c r="V22" s="34"/>
      <c r="W22" s="34"/>
      <c r="X22" s="34"/>
      <c r="Y22" s="34"/>
      <c r="Z22" s="34"/>
      <c r="AA22" s="34"/>
      <c r="AB22" s="34"/>
      <c r="AC22" s="38"/>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44"/>
      <c r="BC22" s="40"/>
      <c r="BD22" s="40"/>
      <c r="BE22" s="40"/>
      <c r="BF22" s="40"/>
      <c r="BG22" s="40"/>
      <c r="BH22" s="40"/>
      <c r="BI22" s="40"/>
      <c r="BJ22" s="40"/>
      <c r="BK22" s="40"/>
      <c r="BL22" s="40"/>
      <c r="BM22" s="40"/>
      <c r="BN22" s="40"/>
    </row>
    <row r="23" spans="1:30" s="25" customFormat="1" ht="15" customHeight="1" hidden="1">
      <c r="A23" s="45"/>
      <c r="B23" s="45"/>
      <c r="C23" s="45"/>
      <c r="D23" s="45"/>
      <c r="E23" s="45"/>
      <c r="F23" s="45"/>
      <c r="G23" s="45"/>
      <c r="H23" s="45"/>
      <c r="P23" s="45"/>
      <c r="AD23" s="26"/>
    </row>
    <row r="24" spans="1:55" s="48" customFormat="1" ht="15" customHeight="1" hidden="1">
      <c r="A24" s="46"/>
      <c r="B24" s="46"/>
      <c r="C24" s="46"/>
      <c r="D24" s="47"/>
      <c r="E24" s="47"/>
      <c r="F24" s="47"/>
      <c r="G24" s="47"/>
      <c r="H24" s="47"/>
      <c r="M24" s="47"/>
      <c r="P24" s="46"/>
      <c r="Y24" s="47"/>
      <c r="AC24" s="47"/>
      <c r="AD24" s="49"/>
      <c r="AE24" s="50"/>
      <c r="AF24" s="47"/>
      <c r="AH24" s="47"/>
      <c r="AO24" s="47"/>
      <c r="AP24" s="47"/>
      <c r="AQ24" s="47"/>
      <c r="AR24" s="47"/>
      <c r="AS24" s="47"/>
      <c r="AT24" s="47"/>
      <c r="AU24" s="47"/>
      <c r="AV24" s="47"/>
      <c r="AW24" s="47"/>
      <c r="AX24" s="47"/>
      <c r="AY24" s="47"/>
      <c r="AZ24" s="47"/>
      <c r="BA24" s="47"/>
      <c r="BB24" s="47"/>
      <c r="BC24" s="47"/>
    </row>
    <row r="25" spans="1:39" s="48" customFormat="1" ht="15" customHeight="1" hidden="1">
      <c r="A25" s="46"/>
      <c r="B25" s="46" t="s">
        <v>181</v>
      </c>
      <c r="C25" s="46"/>
      <c r="D25" s="46"/>
      <c r="E25" s="46"/>
      <c r="F25" s="46"/>
      <c r="G25" s="46"/>
      <c r="H25" s="46"/>
      <c r="I25" s="51" t="s">
        <v>182</v>
      </c>
      <c r="J25" s="51" t="s">
        <v>182</v>
      </c>
      <c r="K25" s="51" t="s">
        <v>182</v>
      </c>
      <c r="L25" s="51" t="s">
        <v>182</v>
      </c>
      <c r="N25" s="51" t="s">
        <v>82</v>
      </c>
      <c r="O25" s="51"/>
      <c r="P25" s="51" t="s">
        <v>182</v>
      </c>
      <c r="Q25" s="51" t="s">
        <v>182</v>
      </c>
      <c r="R25" s="51" t="s">
        <v>182</v>
      </c>
      <c r="S25" s="51" t="s">
        <v>182</v>
      </c>
      <c r="T25" s="51" t="s">
        <v>182</v>
      </c>
      <c r="U25" s="51" t="s">
        <v>182</v>
      </c>
      <c r="V25" s="51" t="s">
        <v>182</v>
      </c>
      <c r="W25" s="51" t="s">
        <v>182</v>
      </c>
      <c r="X25" s="51" t="s">
        <v>182</v>
      </c>
      <c r="Y25" s="51" t="s">
        <v>182</v>
      </c>
      <c r="Z25" s="51" t="s">
        <v>182</v>
      </c>
      <c r="AA25" s="51" t="s">
        <v>182</v>
      </c>
      <c r="AC25" s="52" t="s">
        <v>182</v>
      </c>
      <c r="AH25" s="51" t="s">
        <v>182</v>
      </c>
      <c r="AI25" s="51" t="s">
        <v>182</v>
      </c>
      <c r="AJ25" s="51" t="s">
        <v>182</v>
      </c>
      <c r="AK25" s="51" t="s">
        <v>182</v>
      </c>
      <c r="AL25" s="51" t="s">
        <v>182</v>
      </c>
      <c r="AM25" s="51" t="s">
        <v>182</v>
      </c>
    </row>
    <row r="26" spans="2:47" s="53" customFormat="1" ht="15" customHeight="1" hidden="1">
      <c r="B26" s="53" t="s">
        <v>183</v>
      </c>
      <c r="I26" s="53" t="s">
        <v>182</v>
      </c>
      <c r="J26" s="53" t="s">
        <v>182</v>
      </c>
      <c r="K26" s="53" t="s">
        <v>182</v>
      </c>
      <c r="L26" s="53" t="s">
        <v>182</v>
      </c>
      <c r="T26" s="53" t="s">
        <v>182</v>
      </c>
      <c r="U26" s="53" t="s">
        <v>182</v>
      </c>
      <c r="W26" s="53" t="s">
        <v>182</v>
      </c>
      <c r="X26" s="53" t="s">
        <v>182</v>
      </c>
      <c r="Y26" s="53" t="s">
        <v>182</v>
      </c>
      <c r="Z26" s="53" t="s">
        <v>182</v>
      </c>
      <c r="AA26" s="53" t="s">
        <v>182</v>
      </c>
      <c r="AC26" s="54" t="s">
        <v>182</v>
      </c>
      <c r="AH26" s="53" t="s">
        <v>182</v>
      </c>
      <c r="AI26" s="53" t="s">
        <v>182</v>
      </c>
      <c r="AJ26" s="53" t="s">
        <v>182</v>
      </c>
      <c r="AK26" s="53" t="s">
        <v>182</v>
      </c>
      <c r="AL26" s="53" t="s">
        <v>182</v>
      </c>
      <c r="AM26" s="53" t="s">
        <v>182</v>
      </c>
      <c r="AN26" s="53" t="s">
        <v>182</v>
      </c>
      <c r="AO26" s="53" t="s">
        <v>182</v>
      </c>
      <c r="AQ26" s="53" t="s">
        <v>182</v>
      </c>
      <c r="AR26" s="53" t="s">
        <v>182</v>
      </c>
      <c r="AS26" s="53" t="s">
        <v>182</v>
      </c>
      <c r="AT26" s="53" t="s">
        <v>182</v>
      </c>
      <c r="AU26" s="53" t="s">
        <v>182</v>
      </c>
    </row>
    <row r="27" spans="2:53" s="55" customFormat="1" ht="13.5" hidden="1">
      <c r="B27" s="55" t="s">
        <v>184</v>
      </c>
      <c r="I27" s="55" t="s">
        <v>182</v>
      </c>
      <c r="J27" s="55" t="s">
        <v>182</v>
      </c>
      <c r="K27" s="55" t="s">
        <v>182</v>
      </c>
      <c r="L27" s="55" t="s">
        <v>182</v>
      </c>
      <c r="T27" s="55" t="s">
        <v>182</v>
      </c>
      <c r="U27" s="55" t="s">
        <v>182</v>
      </c>
      <c r="W27" s="55" t="s">
        <v>182</v>
      </c>
      <c r="X27" s="55" t="s">
        <v>182</v>
      </c>
      <c r="Y27" s="55" t="s">
        <v>182</v>
      </c>
      <c r="AA27" s="55" t="s">
        <v>182</v>
      </c>
      <c r="AC27" s="56"/>
      <c r="AD27" s="55" t="s">
        <v>182</v>
      </c>
      <c r="AW27" s="55" t="s">
        <v>182</v>
      </c>
      <c r="AX27" s="55" t="s">
        <v>182</v>
      </c>
      <c r="AY27" s="55" t="s">
        <v>182</v>
      </c>
      <c r="BA27" s="55" t="s">
        <v>182</v>
      </c>
    </row>
    <row r="28" spans="1:32" s="58" customFormat="1" ht="13.5" hidden="1">
      <c r="A28" s="57"/>
      <c r="B28" s="57" t="s">
        <v>185</v>
      </c>
      <c r="C28" s="57"/>
      <c r="D28" s="57"/>
      <c r="E28" s="57"/>
      <c r="F28" s="57"/>
      <c r="G28" s="57"/>
      <c r="H28" s="57"/>
      <c r="I28" s="53" t="s">
        <v>182</v>
      </c>
      <c r="J28" s="53" t="s">
        <v>182</v>
      </c>
      <c r="K28" s="53" t="s">
        <v>182</v>
      </c>
      <c r="L28" s="53" t="s">
        <v>182</v>
      </c>
      <c r="P28" s="57"/>
      <c r="T28" s="53" t="s">
        <v>182</v>
      </c>
      <c r="U28" s="53" t="s">
        <v>182</v>
      </c>
      <c r="W28" s="53" t="s">
        <v>182</v>
      </c>
      <c r="X28" s="53" t="s">
        <v>182</v>
      </c>
      <c r="AA28" s="53" t="s">
        <v>182</v>
      </c>
      <c r="AB28" s="53" t="s">
        <v>182</v>
      </c>
      <c r="AC28" s="59"/>
      <c r="AD28" s="53" t="s">
        <v>182</v>
      </c>
      <c r="AF28" s="53" t="s">
        <v>182</v>
      </c>
    </row>
    <row r="29" spans="2:32" s="60" customFormat="1" ht="17.25" customHeight="1" hidden="1">
      <c r="B29" s="60" t="s">
        <v>186</v>
      </c>
      <c r="I29" s="61" t="s">
        <v>182</v>
      </c>
      <c r="J29" s="61" t="s">
        <v>182</v>
      </c>
      <c r="K29" s="61" t="s">
        <v>182</v>
      </c>
      <c r="L29" s="61" t="s">
        <v>182</v>
      </c>
      <c r="M29" s="61" t="s">
        <v>182</v>
      </c>
      <c r="N29" s="61" t="s">
        <v>182</v>
      </c>
      <c r="O29" s="61"/>
      <c r="U29" s="61" t="s">
        <v>182</v>
      </c>
      <c r="W29" s="61" t="s">
        <v>182</v>
      </c>
      <c r="X29" s="61" t="s">
        <v>182</v>
      </c>
      <c r="Z29" s="61" t="s">
        <v>182</v>
      </c>
      <c r="AA29" s="61" t="s">
        <v>182</v>
      </c>
      <c r="AC29" s="62"/>
      <c r="AD29" s="61" t="s">
        <v>182</v>
      </c>
      <c r="AF29" s="61" t="s">
        <v>182</v>
      </c>
    </row>
    <row r="30" spans="2:70" s="63" customFormat="1" ht="35.25" customHeight="1">
      <c r="B30" s="64" t="s">
        <v>187</v>
      </c>
      <c r="C30" s="64"/>
      <c r="D30" s="64"/>
      <c r="E30" s="64"/>
      <c r="F30" s="64"/>
      <c r="G30" s="64"/>
      <c r="H30" s="64"/>
      <c r="I30" s="65" t="s">
        <v>188</v>
      </c>
      <c r="J30" s="65"/>
      <c r="K30" s="65"/>
      <c r="L30" s="65"/>
      <c r="M30" s="66" t="s">
        <v>189</v>
      </c>
      <c r="N30" s="66"/>
      <c r="O30" s="64" t="s">
        <v>190</v>
      </c>
      <c r="P30" s="64"/>
      <c r="Q30" s="64"/>
      <c r="R30" s="65" t="s">
        <v>191</v>
      </c>
      <c r="S30" s="65"/>
      <c r="T30" s="65"/>
      <c r="U30" s="65"/>
      <c r="V30" s="65"/>
      <c r="W30" s="65" t="s">
        <v>192</v>
      </c>
      <c r="X30" s="65"/>
      <c r="Y30" s="65"/>
      <c r="Z30" s="65"/>
      <c r="AA30" s="65"/>
      <c r="AB30" s="65"/>
      <c r="AC30" s="65"/>
      <c r="AD30" s="65"/>
      <c r="AE30" s="65"/>
      <c r="AF30" s="65"/>
      <c r="AG30" s="65"/>
      <c r="AH30" s="64" t="s">
        <v>193</v>
      </c>
      <c r="AI30" s="64"/>
      <c r="AJ30" s="64"/>
      <c r="AK30" s="64"/>
      <c r="AL30" s="64"/>
      <c r="AM30" s="64"/>
      <c r="AN30" s="64"/>
      <c r="AO30" s="64" t="s">
        <v>194</v>
      </c>
      <c r="AP30" s="64"/>
      <c r="AQ30" s="64"/>
      <c r="AR30" s="64"/>
      <c r="AS30" s="64"/>
      <c r="AT30" s="64"/>
      <c r="AU30" s="64" t="s">
        <v>195</v>
      </c>
      <c r="AV30" s="64"/>
      <c r="AW30" s="64" t="s">
        <v>196</v>
      </c>
      <c r="AX30" s="64"/>
      <c r="AY30" s="64" t="s">
        <v>197</v>
      </c>
      <c r="AZ30" s="64"/>
      <c r="BA30" s="64"/>
      <c r="BB30" s="64" t="s">
        <v>142</v>
      </c>
      <c r="BC30" s="67" t="s">
        <v>198</v>
      </c>
      <c r="BD30" s="67"/>
      <c r="BE30" s="67"/>
      <c r="BF30" s="67"/>
      <c r="BG30" s="67"/>
      <c r="BH30" s="67"/>
      <c r="BI30" s="67"/>
      <c r="BJ30" s="67"/>
      <c r="BK30" s="67"/>
      <c r="BL30" s="67"/>
      <c r="BM30" s="67"/>
      <c r="BN30" s="67"/>
      <c r="BO30" s="68" t="s">
        <v>199</v>
      </c>
      <c r="BP30" s="68"/>
      <c r="BQ30" s="68"/>
      <c r="BR30" s="68"/>
    </row>
    <row r="31" spans="2:70" s="69" customFormat="1" ht="39" customHeight="1">
      <c r="B31" s="70" t="s">
        <v>200</v>
      </c>
      <c r="C31" s="70"/>
      <c r="D31" s="70"/>
      <c r="E31" s="70"/>
      <c r="F31" s="70"/>
      <c r="G31" s="70"/>
      <c r="H31" s="70"/>
      <c r="I31" s="71" t="s">
        <v>201</v>
      </c>
      <c r="J31" s="71"/>
      <c r="K31" s="71"/>
      <c r="L31" s="71"/>
      <c r="M31" s="72"/>
      <c r="N31" s="72"/>
      <c r="O31" s="73" t="s">
        <v>202</v>
      </c>
      <c r="P31" s="73"/>
      <c r="Q31" s="73"/>
      <c r="R31" s="74" t="s">
        <v>203</v>
      </c>
      <c r="S31" s="74"/>
      <c r="T31" s="74"/>
      <c r="U31" s="74"/>
      <c r="V31" s="74"/>
      <c r="W31" s="75"/>
      <c r="X31" s="75"/>
      <c r="Y31" s="75"/>
      <c r="Z31" s="75"/>
      <c r="AA31" s="75"/>
      <c r="AB31" s="75"/>
      <c r="AC31" s="75"/>
      <c r="AD31" s="75"/>
      <c r="AE31" s="75"/>
      <c r="AF31" s="75"/>
      <c r="AG31" s="75"/>
      <c r="AH31" s="76" t="s">
        <v>204</v>
      </c>
      <c r="AI31" s="76"/>
      <c r="AJ31" s="76"/>
      <c r="AK31" s="76"/>
      <c r="AL31" s="76"/>
      <c r="AM31" s="76"/>
      <c r="AN31" s="76"/>
      <c r="AO31" s="76" t="s">
        <v>205</v>
      </c>
      <c r="AP31" s="76"/>
      <c r="AQ31" s="76"/>
      <c r="AR31" s="76"/>
      <c r="AS31" s="76"/>
      <c r="AT31" s="76"/>
      <c r="AU31" s="76" t="s">
        <v>206</v>
      </c>
      <c r="AV31" s="76"/>
      <c r="AW31" s="77"/>
      <c r="AX31" s="77"/>
      <c r="AY31" s="77"/>
      <c r="AZ31" s="77"/>
      <c r="BA31" s="77"/>
      <c r="BB31" s="78" t="s">
        <v>207</v>
      </c>
      <c r="BC31" s="79" t="s">
        <v>208</v>
      </c>
      <c r="BD31" s="79"/>
      <c r="BE31" s="79"/>
      <c r="BF31" s="79"/>
      <c r="BG31" s="79"/>
      <c r="BH31" s="79"/>
      <c r="BI31" s="79"/>
      <c r="BJ31" s="79"/>
      <c r="BK31" s="79"/>
      <c r="BL31" s="79"/>
      <c r="BM31" s="79"/>
      <c r="BN31" s="79"/>
      <c r="BO31" s="80"/>
      <c r="BP31" s="80"/>
      <c r="BQ31" s="80"/>
      <c r="BR31" s="80"/>
    </row>
    <row r="32" spans="2:70" s="81" customFormat="1" ht="138" customHeight="1">
      <c r="B32" s="82" t="s">
        <v>65</v>
      </c>
      <c r="C32" s="83" t="s">
        <v>209</v>
      </c>
      <c r="D32" s="84" t="s">
        <v>210</v>
      </c>
      <c r="E32" s="84" t="s">
        <v>211</v>
      </c>
      <c r="F32" s="84" t="s">
        <v>212</v>
      </c>
      <c r="G32" s="85" t="s">
        <v>271</v>
      </c>
      <c r="H32" s="86" t="s">
        <v>272</v>
      </c>
      <c r="I32" s="87" t="s">
        <v>215</v>
      </c>
      <c r="J32" s="88" t="s">
        <v>216</v>
      </c>
      <c r="K32" s="89" t="s">
        <v>217</v>
      </c>
      <c r="L32" s="90" t="s">
        <v>218</v>
      </c>
      <c r="M32" s="87" t="s">
        <v>219</v>
      </c>
      <c r="N32" s="91" t="s">
        <v>220</v>
      </c>
      <c r="O32" s="92" t="s">
        <v>221</v>
      </c>
      <c r="P32" s="88" t="s">
        <v>222</v>
      </c>
      <c r="Q32" s="93" t="s">
        <v>223</v>
      </c>
      <c r="R32" s="87" t="s">
        <v>224</v>
      </c>
      <c r="S32" s="88" t="s">
        <v>225</v>
      </c>
      <c r="T32" s="88" t="s">
        <v>226</v>
      </c>
      <c r="U32" s="89" t="s">
        <v>227</v>
      </c>
      <c r="V32" s="94" t="s">
        <v>228</v>
      </c>
      <c r="W32" s="95" t="s">
        <v>229</v>
      </c>
      <c r="X32" s="96" t="s">
        <v>230</v>
      </c>
      <c r="Y32" s="89" t="s">
        <v>231</v>
      </c>
      <c r="Z32" s="88" t="s">
        <v>232</v>
      </c>
      <c r="AA32" s="88" t="s">
        <v>233</v>
      </c>
      <c r="AB32" s="88" t="s">
        <v>234</v>
      </c>
      <c r="AC32" s="97" t="s">
        <v>235</v>
      </c>
      <c r="AD32" s="98" t="s">
        <v>236</v>
      </c>
      <c r="AE32" s="99" t="s">
        <v>237</v>
      </c>
      <c r="AF32" s="100" t="s">
        <v>238</v>
      </c>
      <c r="AG32" s="101" t="s">
        <v>239</v>
      </c>
      <c r="AH32" s="95" t="s">
        <v>229</v>
      </c>
      <c r="AI32" s="96" t="s">
        <v>230</v>
      </c>
      <c r="AJ32" s="88" t="s">
        <v>240</v>
      </c>
      <c r="AK32" s="88" t="s">
        <v>241</v>
      </c>
      <c r="AL32" s="96" t="s">
        <v>242</v>
      </c>
      <c r="AM32" s="96" t="s">
        <v>243</v>
      </c>
      <c r="AN32" s="93" t="s">
        <v>244</v>
      </c>
      <c r="AO32" s="102" t="s">
        <v>245</v>
      </c>
      <c r="AP32" s="98" t="s">
        <v>246</v>
      </c>
      <c r="AQ32" s="88" t="s">
        <v>240</v>
      </c>
      <c r="AR32" s="88" t="s">
        <v>241</v>
      </c>
      <c r="AS32" s="98" t="s">
        <v>247</v>
      </c>
      <c r="AT32" s="103" t="s">
        <v>243</v>
      </c>
      <c r="AU32" s="104" t="s">
        <v>248</v>
      </c>
      <c r="AV32" s="103" t="s">
        <v>249</v>
      </c>
      <c r="AW32" s="105" t="s">
        <v>250</v>
      </c>
      <c r="AX32" s="103" t="s">
        <v>251</v>
      </c>
      <c r="AY32" s="105" t="s">
        <v>252</v>
      </c>
      <c r="AZ32" s="106" t="s">
        <v>251</v>
      </c>
      <c r="BA32" s="107" t="s">
        <v>253</v>
      </c>
      <c r="BB32" s="108" t="s">
        <v>254</v>
      </c>
      <c r="BC32" s="109" t="s">
        <v>255</v>
      </c>
      <c r="BD32" s="110" t="s">
        <v>256</v>
      </c>
      <c r="BE32" s="110" t="s">
        <v>257</v>
      </c>
      <c r="BF32" s="110" t="s">
        <v>258</v>
      </c>
      <c r="BG32" s="110" t="s">
        <v>259</v>
      </c>
      <c r="BH32" s="110" t="s">
        <v>260</v>
      </c>
      <c r="BI32" s="110" t="s">
        <v>261</v>
      </c>
      <c r="BJ32" s="110" t="s">
        <v>262</v>
      </c>
      <c r="BK32" s="110" t="s">
        <v>263</v>
      </c>
      <c r="BL32" s="110" t="s">
        <v>264</v>
      </c>
      <c r="BM32" s="110" t="s">
        <v>265</v>
      </c>
      <c r="BN32" s="110" t="s">
        <v>266</v>
      </c>
      <c r="BO32" s="111" t="s">
        <v>267</v>
      </c>
      <c r="BP32" s="111" t="s">
        <v>268</v>
      </c>
      <c r="BQ32" s="111" t="s">
        <v>269</v>
      </c>
      <c r="BR32" s="106" t="s">
        <v>270</v>
      </c>
    </row>
    <row r="33" spans="2:70" s="112" customFormat="1" ht="47.25" customHeight="1">
      <c r="B33" s="113">
        <v>25001</v>
      </c>
      <c r="C33" s="114">
        <v>1</v>
      </c>
      <c r="D33" s="115">
        <v>41365</v>
      </c>
      <c r="E33" s="116" t="s">
        <v>98</v>
      </c>
      <c r="F33" s="117" t="s">
        <v>72</v>
      </c>
      <c r="G33" s="118"/>
      <c r="H33" s="119" t="s">
        <v>273</v>
      </c>
      <c r="I33" s="113" t="s">
        <v>74</v>
      </c>
      <c r="J33" s="117" t="s">
        <v>274</v>
      </c>
      <c r="K33" s="116"/>
      <c r="L33" s="119">
        <v>1200</v>
      </c>
      <c r="M33" s="152" t="s">
        <v>275</v>
      </c>
      <c r="N33" s="120" t="s">
        <v>273</v>
      </c>
      <c r="O33" s="121">
        <v>2</v>
      </c>
      <c r="P33" s="116"/>
      <c r="Q33" s="119"/>
      <c r="R33" s="122">
        <v>1</v>
      </c>
      <c r="S33" s="116" t="s">
        <v>77</v>
      </c>
      <c r="T33" s="116" t="s">
        <v>105</v>
      </c>
      <c r="U33" s="123">
        <v>45</v>
      </c>
      <c r="V33" s="124">
        <f>IF(T33="","",(HLOOKUP(BR33,'材積表'!$A$6:$BJ$106,U33+1,FALSE)*R33))</f>
        <v>390</v>
      </c>
      <c r="W33" s="125">
        <v>41409</v>
      </c>
      <c r="X33" s="115">
        <v>41532</v>
      </c>
      <c r="Y33" s="116" t="s">
        <v>79</v>
      </c>
      <c r="Z33" s="116" t="s">
        <v>80</v>
      </c>
      <c r="AA33" s="126">
        <v>1</v>
      </c>
      <c r="AB33" s="127"/>
      <c r="AC33" s="128"/>
      <c r="AD33" s="129">
        <f>IF(V33="","",IF(AA33&gt;R33,"伐面過大",IF(AND(Z33="皆",AC33&gt;0),"伐率不可",ROUND(V33*AA33/R33*IF(AC33="",1,AC33),0))))</f>
        <v>390</v>
      </c>
      <c r="AE33" s="130">
        <f>IF(Y33="主",ROUND(AD33*0.8,0),IF(Y33="間",ROUND(AD33*0.6,0),""))</f>
        <v>312</v>
      </c>
      <c r="AF33" s="131" t="s">
        <v>82</v>
      </c>
      <c r="AG33" s="132"/>
      <c r="AH33" s="133">
        <v>41699</v>
      </c>
      <c r="AI33" s="134">
        <v>42460</v>
      </c>
      <c r="AJ33" s="116" t="s">
        <v>83</v>
      </c>
      <c r="AK33" s="116" t="s">
        <v>78</v>
      </c>
      <c r="AL33" s="126">
        <v>1</v>
      </c>
      <c r="AM33" s="123">
        <v>2000</v>
      </c>
      <c r="AN33" s="135"/>
      <c r="AO33" s="136">
        <f>IF(OR(AJ33="萌芽",AJ33="天然下種"),DATE(YEAR(X33)-(MONTH(X33)&lt;4)+6,4,1),"")</f>
        <v>0</v>
      </c>
      <c r="AP33" s="137">
        <f>IF(OR(AJ33="萌芽",AJ33="天然下種"),DATE(YEAR(X33)-(MONTH(X33)&lt;4)+8,3,31),"")</f>
        <v>0</v>
      </c>
      <c r="AQ33" s="116"/>
      <c r="AR33" s="116"/>
      <c r="AS33" s="138">
        <f>IF(AJ33="","",IF(OR(AJ33="萌芽",AJ33="天然下種"),AL33,""))</f>
        <v>0</v>
      </c>
      <c r="AT33" s="139"/>
      <c r="AU33" s="140"/>
      <c r="AV33" s="141"/>
      <c r="AW33" s="140" t="s">
        <v>109</v>
      </c>
      <c r="AX33" s="119"/>
      <c r="AY33" s="140" t="s">
        <v>109</v>
      </c>
      <c r="AZ33" s="142"/>
      <c r="BA33" s="143"/>
      <c r="BB33" s="144"/>
      <c r="BC33" s="145">
        <f>IF(D33="","",IF(AND(D33+30&lt;=W33,D33+90&gt;=W33),"","届日NG"))</f>
        <v>0</v>
      </c>
      <c r="BD33" s="146">
        <f>IF(Z33&lt;&gt;"皆","",IF(AND(Z33="皆",AA33&lt;=20),"","伐面NG"))</f>
        <v>0</v>
      </c>
      <c r="BE33" s="146">
        <f>IF(AND(Z33="皆",AC33&gt;0),"皆率NG",IF(Z33&lt;&gt;"択","",IF(AND(Z33="択",AC33&lt;=30%),"",IF(AND(Z33="択",AJ33="植栽",AC33&lt;=40%),"","択率NG"))))</f>
        <v>0</v>
      </c>
      <c r="BF33" s="146">
        <f>IF(Y33&lt;&gt;"間","",IF(AND(Y33="間",AC33&lt;=35%),"","間率NG"))</f>
        <v>0</v>
      </c>
      <c r="BG33" s="147">
        <f>IF(Q33=Q$5,VLOOKUP(T33,$T$5:$X$13,4,FALSE),IF(Q33=Q$8,VLOOKUP(T33,$T$5:$X$13,5,FALSE),VLOOKUP(T33,$T$5:$X$13,3,FALSE)))</f>
        <v>40</v>
      </c>
      <c r="BH33" s="146">
        <f>IF(Y33&lt;&gt;"主","",IF(AND(Y33="主",U33&gt;=BG33),"","林齢NG"))</f>
        <v>0</v>
      </c>
      <c r="BI33" s="148">
        <f>IF(X33="","",IF(X33&lt;=DATE(YEAR(W33)+1,3,31),"","伐期NG"))</f>
        <v>0</v>
      </c>
      <c r="BJ33" s="146">
        <f>IF(AND(Z33="皆",AA33&lt;&gt;(AL33+AV33)),"造面NG",IF(AND(Z33="択",AA33*AC33&lt;&gt;AL33+AV33),"造面NG",""))</f>
        <v>0</v>
      </c>
      <c r="BK33" s="149">
        <f>IF(AJ33="","",IF(OR(AJ33="萌芽",AJ33="天然下種",Z33="択"),IF(AP33&lt;=DATE(YEAR(X33)-(MONTH(X33)&lt;4)+8,3,31),"","天更7年NG"),IF(AI33&lt;=DATE(YEAR(X33)-(MONTH(X33)&lt;4)+3,3,31),"","植栽2年NG")))</f>
        <v>0</v>
      </c>
      <c r="BL33" s="149">
        <f>IF(OR(AK33="",AK33="タケ"),"",IF(AM33&lt;VLOOKUP(AK33,$AK$5:$AM$11,2,FALSE),"少NG",IF(AM33&gt;VLOOKUP(AK33,$AK$5:$AM$11,3,FALSE),"多NG","")))</f>
        <v>0</v>
      </c>
      <c r="BM33" s="146">
        <f>IF(OR(AJ33="植栽",AJ33="播種",AJ33=""),"",IF(AL33=AS33,"","5面NG"))</f>
        <v>0</v>
      </c>
      <c r="BN33" s="149">
        <f>IF(OR(AR33="",AR33="タケ"),"",IF(AT33&lt;VLOOKUP(AR33,$AK$5:$AM$11,2,FALSE),"少NG",IF(AT33&gt;VLOOKUP(AR33,$AK$5:$AM$11,3,FALSE),"多NG","")))</f>
        <v>0</v>
      </c>
      <c r="BO33" s="150">
        <f>IF(T33="","",VLOOKUP(T33,$T$5:$U$13,2,FALSE))</f>
        <v>2</v>
      </c>
      <c r="BP33" s="150">
        <f>IF(I33="","",VLOOKUP(I33,$I$5:$K$22,2,FALSE))</f>
        <v>2</v>
      </c>
      <c r="BQ33" s="150">
        <f>IF(LEFT(J33,3)="野津町",1,IF(LEFT(J33,3)="野津原",2,IF(LEFT(J33,3)="佐賀関",4,IF(MID(J33,2,2)="津江",1,IF(OR(LEFT(J33,2)="宇目",LEFT(J33,2)="弥生",LEFT(J33,2)="直川",LEFT(J33,2)="本匠"),1,VLOOKUP(I33,$I$5:$K$22,3,FALSE))))))</f>
        <v>3</v>
      </c>
      <c r="BR33" s="151">
        <f>100*BO33+10*BP33+BQ33</f>
        <v>223</v>
      </c>
    </row>
    <row r="34" spans="2:70" s="112" customFormat="1" ht="47.25" customHeight="1">
      <c r="B34" s="113">
        <v>25001</v>
      </c>
      <c r="C34" s="114">
        <v>2</v>
      </c>
      <c r="D34" s="115">
        <v>41365</v>
      </c>
      <c r="E34" s="116" t="s">
        <v>98</v>
      </c>
      <c r="F34" s="117" t="s">
        <v>72</v>
      </c>
      <c r="G34" s="118"/>
      <c r="H34" s="119" t="s">
        <v>273</v>
      </c>
      <c r="I34" s="113" t="s">
        <v>74</v>
      </c>
      <c r="J34" s="117" t="s">
        <v>276</v>
      </c>
      <c r="K34" s="116"/>
      <c r="L34" s="119">
        <v>1200</v>
      </c>
      <c r="M34" s="152" t="s">
        <v>275</v>
      </c>
      <c r="N34" s="120" t="s">
        <v>273</v>
      </c>
      <c r="O34" s="121">
        <v>2</v>
      </c>
      <c r="P34" s="116"/>
      <c r="Q34" s="119"/>
      <c r="R34" s="122">
        <v>1</v>
      </c>
      <c r="S34" s="116" t="s">
        <v>77</v>
      </c>
      <c r="T34" s="116" t="s">
        <v>105</v>
      </c>
      <c r="U34" s="123">
        <v>45</v>
      </c>
      <c r="V34" s="124">
        <f>IF(T34="","",(HLOOKUP(BR34,'材積表'!$A$6:$BJ$106,U34+1,FALSE)*R34))</f>
        <v>390</v>
      </c>
      <c r="W34" s="125">
        <v>41409</v>
      </c>
      <c r="X34" s="115">
        <v>41532</v>
      </c>
      <c r="Y34" s="116" t="s">
        <v>79</v>
      </c>
      <c r="Z34" s="116" t="s">
        <v>80</v>
      </c>
      <c r="AA34" s="126">
        <v>1</v>
      </c>
      <c r="AB34" s="127"/>
      <c r="AC34" s="128"/>
      <c r="AD34" s="129">
        <f>IF(V34="","",IF(AA34&gt;R34,"伐面過大",IF(AND(Z34="皆",AC34&gt;0),"伐率不可",ROUND(V34*AA34/R34*IF(AC34="",1,AC34),0))))</f>
        <v>390</v>
      </c>
      <c r="AE34" s="130">
        <f>IF(Y34="主",ROUND(AD34*0.8,0),IF(Y34="間",ROUND(AD34*0.6,0),""))</f>
        <v>312</v>
      </c>
      <c r="AF34" s="131" t="s">
        <v>82</v>
      </c>
      <c r="AG34" s="132"/>
      <c r="AH34" s="133">
        <v>41699</v>
      </c>
      <c r="AI34" s="134">
        <v>41744</v>
      </c>
      <c r="AJ34" s="116" t="s">
        <v>83</v>
      </c>
      <c r="AK34" s="116" t="s">
        <v>78</v>
      </c>
      <c r="AL34" s="126">
        <v>1</v>
      </c>
      <c r="AM34" s="123">
        <v>2000</v>
      </c>
      <c r="AN34" s="135"/>
      <c r="AO34" s="136">
        <f>IF(OR(AJ34="萌芽",AJ34="天然下種"),DATE(YEAR(X34)-(MONTH(X34)&lt;4)+6,4,1),"")</f>
        <v>0</v>
      </c>
      <c r="AP34" s="137">
        <f>IF(OR(AJ34="萌芽",AJ34="天然下種"),DATE(YEAR(X34)-(MONTH(X34)&lt;4)+8,3,31),"")</f>
        <v>0</v>
      </c>
      <c r="AQ34" s="116"/>
      <c r="AR34" s="116"/>
      <c r="AS34" s="138">
        <f>IF(AJ34="","",IF(OR(AJ34="萌芽",AJ34="天然下種"),AL34,""))</f>
        <v>0</v>
      </c>
      <c r="AT34" s="139"/>
      <c r="AU34" s="140"/>
      <c r="AV34" s="141"/>
      <c r="AW34" s="140" t="s">
        <v>109</v>
      </c>
      <c r="AX34" s="119"/>
      <c r="AY34" s="140" t="s">
        <v>109</v>
      </c>
      <c r="AZ34" s="142"/>
      <c r="BA34" s="143"/>
      <c r="BB34" s="144"/>
      <c r="BC34" s="145">
        <f>IF(D34="","",IF(AND(D34+30&lt;=W34,D34+90&gt;=W34),"","届日NG"))</f>
        <v>0</v>
      </c>
      <c r="BD34" s="146">
        <f>IF(Z34&lt;&gt;"皆","",IF(AND(Z34="皆",AA34&lt;=20),"","伐面NG"))</f>
        <v>0</v>
      </c>
      <c r="BE34" s="146">
        <f>IF(AND(Z34="皆",AC34&gt;0),"皆率NG",IF(Z34&lt;&gt;"択","",IF(AND(Z34="択",AC34&lt;=30%),"",IF(AND(Z34="択",AJ34="植栽",AC34&lt;=40%),"","択率NG"))))</f>
        <v>0</v>
      </c>
      <c r="BF34" s="146">
        <f>IF(Y34&lt;&gt;"間","",IF(AND(Y34="間",AC34&lt;=35%),"","間率NG"))</f>
        <v>0</v>
      </c>
      <c r="BG34" s="147">
        <f>IF(Q34=Q$5,VLOOKUP(T34,$T$5:$X$13,4,FALSE),IF(Q34=Q$8,VLOOKUP(T34,$T$5:$X$13,5,FALSE),VLOOKUP(T34,$T$5:$X$13,3,FALSE)))</f>
        <v>40</v>
      </c>
      <c r="BH34" s="146">
        <f>IF(Y34&lt;&gt;"主","",IF(AND(Y34="主",U34&gt;=BG34),"","林齢NG"))</f>
        <v>0</v>
      </c>
      <c r="BI34" s="148">
        <f>IF(X34="","",IF(X34&lt;=DATE(YEAR(W34)+1,3,31),"","伐期NG"))</f>
        <v>0</v>
      </c>
      <c r="BJ34" s="146">
        <f>IF(AND(Z34="皆",AA34&lt;&gt;(AL34+AV34)),"造面NG",IF(AND(Z34="択",AA34*AC34&lt;&gt;AL34+AV34),"造面NG",""))</f>
        <v>0</v>
      </c>
      <c r="BK34" s="149">
        <f>IF(AJ34="","",IF(OR(AJ34="萌芽",AJ34="天然下種",Z34="択"),IF(AP34&lt;=DATE(YEAR(X34)-(MONTH(X34)&lt;4)+8,3,31),"","天更7年NG"),IF(AI34&lt;=DATE(YEAR(X34)-(MONTH(X34)&lt;4)+3,3,31),"","植栽2年NG")))</f>
        <v>0</v>
      </c>
      <c r="BL34" s="149">
        <f>IF(OR(AK34="",AK34="タケ"),"",IF(AM34&lt;VLOOKUP(AK34,$AK$5:$AM$11,2,FALSE),"少NG",IF(AM34&gt;VLOOKUP(AK34,$AK$5:$AM$11,3,FALSE),"多NG","")))</f>
        <v>0</v>
      </c>
      <c r="BM34" s="146">
        <f>IF(OR(AJ34="植栽",AJ34="播種",AJ34=""),"",IF(AL34=AS34,"","5面NG"))</f>
        <v>0</v>
      </c>
      <c r="BN34" s="149">
        <f>IF(OR(AR34="",AR34="タケ"),"",IF(AT34&lt;VLOOKUP(AR34,$AK$5:$AM$11,2,FALSE),"少NG",IF(AT34&gt;VLOOKUP(AR34,$AK$5:$AM$11,3,FALSE),"多NG","")))</f>
        <v>0</v>
      </c>
      <c r="BO34" s="150">
        <f>IF(T34="","",VLOOKUP(T34,$T$5:$U$13,2,FALSE))</f>
        <v>2</v>
      </c>
      <c r="BP34" s="150">
        <f>IF(I34="","",VLOOKUP(I34,$I$5:$K$22,2,FALSE))</f>
        <v>2</v>
      </c>
      <c r="BQ34" s="150">
        <f>IF(LEFT(J34,3)="野津町",1,IF(LEFT(J34,3)="野津原",2,IF(LEFT(J34,3)="佐賀関",4,IF(MID(J34,2,2)="津江",1,IF(OR(LEFT(J34,2)="宇目",LEFT(J34,2)="弥生",LEFT(J34,2)="直川",LEFT(J34,2)="本匠"),1,VLOOKUP(I34,$I$5:$K$22,3,FALSE))))))</f>
        <v>2</v>
      </c>
      <c r="BR34" s="151">
        <f>100*BO34+10*BP34+BQ34</f>
        <v>222</v>
      </c>
    </row>
    <row r="35" spans="2:70" s="112" customFormat="1" ht="47.25" customHeight="1">
      <c r="B35" s="113">
        <v>25002</v>
      </c>
      <c r="C35" s="114">
        <v>1</v>
      </c>
      <c r="D35" s="115">
        <v>41395</v>
      </c>
      <c r="E35" s="116" t="s">
        <v>71</v>
      </c>
      <c r="F35" s="117" t="s">
        <v>127</v>
      </c>
      <c r="G35" s="118"/>
      <c r="H35" s="119" t="s">
        <v>273</v>
      </c>
      <c r="I35" s="113" t="s">
        <v>146</v>
      </c>
      <c r="J35" s="117" t="s">
        <v>277</v>
      </c>
      <c r="K35" s="116"/>
      <c r="L35" s="119">
        <v>1100</v>
      </c>
      <c r="M35" s="152" t="s">
        <v>275</v>
      </c>
      <c r="N35" s="120" t="s">
        <v>273</v>
      </c>
      <c r="O35" s="121">
        <v>25</v>
      </c>
      <c r="P35" s="116"/>
      <c r="Q35" s="119"/>
      <c r="R35" s="122">
        <v>1</v>
      </c>
      <c r="S35" s="116" t="s">
        <v>77</v>
      </c>
      <c r="T35" s="116" t="s">
        <v>105</v>
      </c>
      <c r="U35" s="123">
        <v>45</v>
      </c>
      <c r="V35" s="124">
        <f>IF(T35="","",(HLOOKUP(BR35,'材積表'!$A$6:$BJ$106,U35+1,FALSE)*R35))</f>
        <v>303</v>
      </c>
      <c r="W35" s="125">
        <v>41409</v>
      </c>
      <c r="X35" s="115">
        <v>41532</v>
      </c>
      <c r="Y35" s="116" t="s">
        <v>79</v>
      </c>
      <c r="Z35" s="116" t="s">
        <v>80</v>
      </c>
      <c r="AA35" s="126">
        <v>1</v>
      </c>
      <c r="AB35" s="127"/>
      <c r="AC35" s="128"/>
      <c r="AD35" s="129">
        <f>IF(V35="","",IF(AA35&gt;R35,"伐面過大",IF(AND(Z35="皆",AC35&gt;0),"伐率不可",ROUND(V35*AA35/R35*IF(AC35="",1,AC35),0))))</f>
        <v>303</v>
      </c>
      <c r="AE35" s="130">
        <f>IF(Y35="主",ROUND(AD35*0.8,0),IF(Y35="間",ROUND(AD35*0.6,0),""))</f>
        <v>242</v>
      </c>
      <c r="AF35" s="131" t="s">
        <v>109</v>
      </c>
      <c r="AG35" s="132"/>
      <c r="AH35" s="133">
        <v>41699</v>
      </c>
      <c r="AI35" s="134">
        <v>41744</v>
      </c>
      <c r="AJ35" s="116" t="s">
        <v>83</v>
      </c>
      <c r="AK35" s="116" t="s">
        <v>78</v>
      </c>
      <c r="AL35" s="126">
        <v>1</v>
      </c>
      <c r="AM35" s="123">
        <v>2000</v>
      </c>
      <c r="AN35" s="135"/>
      <c r="AO35" s="136">
        <f>IF(OR(AJ35="萌芽",AJ35="天然下種"),DATE(YEAR(X35)-(MONTH(X35)&lt;4)+6,4,1),"")</f>
        <v>0</v>
      </c>
      <c r="AP35" s="137">
        <f>IF(OR(AJ35="萌芽",AJ35="天然下種"),DATE(YEAR(X35)-(MONTH(X35)&lt;4)+8,3,31),"")</f>
        <v>0</v>
      </c>
      <c r="AQ35" s="116"/>
      <c r="AR35" s="116"/>
      <c r="AS35" s="138">
        <f>IF(AJ35="","",IF(OR(AJ35="萌芽",AJ35="天然下種"),AL35,""))</f>
        <v>0</v>
      </c>
      <c r="AT35" s="139"/>
      <c r="AU35" s="140"/>
      <c r="AV35" s="141"/>
      <c r="AW35" s="140" t="s">
        <v>109</v>
      </c>
      <c r="AX35" s="119"/>
      <c r="AY35" s="140" t="s">
        <v>109</v>
      </c>
      <c r="AZ35" s="142"/>
      <c r="BA35" s="143"/>
      <c r="BB35" s="144"/>
      <c r="BC35" s="145">
        <f>IF(D35="","",IF(AND(D35+30&lt;=W35,D35+90&gt;=W35),"","届日NG"))</f>
        <v>0</v>
      </c>
      <c r="BD35" s="146">
        <f>IF(Z35&lt;&gt;"皆","",IF(AND(Z35="皆",AA35&lt;=20),"","伐面NG"))</f>
        <v>0</v>
      </c>
      <c r="BE35" s="146">
        <f>IF(AND(Z35="皆",AC35&gt;0),"皆率NG",IF(Z35&lt;&gt;"択","",IF(AND(Z35="択",AC35&lt;=30%),"",IF(AND(Z35="択",AJ35="植栽",AC35&lt;=40%),"","択率NG"))))</f>
        <v>0</v>
      </c>
      <c r="BF35" s="146">
        <f>IF(Y35&lt;&gt;"間","",IF(AND(Y35="間",AC35&lt;=35%),"","間率NG"))</f>
        <v>0</v>
      </c>
      <c r="BG35" s="147">
        <f>IF(Q35=Q$5,VLOOKUP(T35,$T$5:$X$13,4,FALSE),IF(Q35=Q$8,VLOOKUP(T35,$T$5:$X$13,5,FALSE),VLOOKUP(T35,$T$5:$X$13,3,FALSE)))</f>
        <v>40</v>
      </c>
      <c r="BH35" s="146">
        <f>IF(Y35&lt;&gt;"主","",IF(AND(Y35="主",U35&gt;=BG35),"","林齢NG"))</f>
        <v>0</v>
      </c>
      <c r="BI35" s="148">
        <f>IF(X35="","",IF(X35&lt;=DATE(YEAR(W35)+1,3,31),"","伐期NG"))</f>
        <v>0</v>
      </c>
      <c r="BJ35" s="146">
        <f>IF(AND(Z35="皆",AA35&lt;&gt;(AL35+AV35)),"造面NG",IF(AND(Z35="択",AA35*AC35&lt;&gt;AL35+AV35),"造面NG",""))</f>
        <v>0</v>
      </c>
      <c r="BK35" s="149">
        <f>IF(AJ35="","",IF(OR(AJ35="萌芽",AJ35="天然下種",Z35="択"),IF(AP35&lt;=DATE(YEAR(X35)-(MONTH(X35)&lt;4)+8,3,31),"","天更7年NG"),IF(AI35&lt;=DATE(YEAR(X35)-(MONTH(X35)&lt;4)+3,3,31),"","植栽2年NG")))</f>
        <v>0</v>
      </c>
      <c r="BL35" s="149">
        <f>IF(OR(AK35="",AK35="タケ"),"",IF(AM35&lt;VLOOKUP(AK35,$AK$5:$AM$11,2,FALSE),"少NG",IF(AM35&gt;VLOOKUP(AK35,$AK$5:$AM$11,3,FALSE),"多NG","")))</f>
        <v>0</v>
      </c>
      <c r="BM35" s="146">
        <f>IF(OR(AJ35="植栽",AJ35="播種",AJ35=""),"",IF(AL35=AS35,"","5面NG"))</f>
        <v>0</v>
      </c>
      <c r="BN35" s="149">
        <f>IF(OR(AR35="",AR35="タケ"),"",IF(AT35&lt;VLOOKUP(AR35,$AK$5:$AM$11,2,FALSE),"少NG",IF(AT35&gt;VLOOKUP(AR35,$AK$5:$AM$11,3,FALSE),"多NG","")))</f>
        <v>0</v>
      </c>
      <c r="BO35" s="150">
        <f>IF(T35="","",VLOOKUP(T35,$T$5:$U$13,2,FALSE))</f>
        <v>2</v>
      </c>
      <c r="BP35" s="150">
        <f>IF(I35="","",VLOOKUP(I35,$I$5:$K$22,2,FALSE))</f>
        <v>2</v>
      </c>
      <c r="BQ35" s="150">
        <f>IF(LEFT(J35,3)="野津町",1,IF(LEFT(J35,3)="野津原",2,IF(LEFT(J35,3)="佐賀関",4,IF(MID(J35,2,2)="津江",1,IF(OR(LEFT(J35,2)="宇目",LEFT(J35,2)="弥生",LEFT(J35,2)="直川",LEFT(J35,2)="本匠"),1,VLOOKUP(I35,$I$5:$K$22,3,FALSE))))))</f>
        <v>1</v>
      </c>
      <c r="BR35" s="151">
        <f>100*BO35+10*BP35+BQ35</f>
        <v>221</v>
      </c>
    </row>
    <row r="36" spans="2:70" s="112" customFormat="1" ht="47.25" customHeight="1">
      <c r="B36" s="113">
        <v>25003</v>
      </c>
      <c r="C36" s="114">
        <v>1</v>
      </c>
      <c r="D36" s="115">
        <v>41395</v>
      </c>
      <c r="E36" s="116" t="s">
        <v>71</v>
      </c>
      <c r="F36" s="117" t="s">
        <v>127</v>
      </c>
      <c r="G36" s="118"/>
      <c r="H36" s="119" t="s">
        <v>273</v>
      </c>
      <c r="I36" s="113" t="s">
        <v>146</v>
      </c>
      <c r="J36" s="117" t="s">
        <v>278</v>
      </c>
      <c r="K36" s="116"/>
      <c r="L36" s="119">
        <v>800</v>
      </c>
      <c r="M36" s="152" t="s">
        <v>275</v>
      </c>
      <c r="N36" s="120" t="s">
        <v>273</v>
      </c>
      <c r="O36" s="121">
        <v>25</v>
      </c>
      <c r="P36" s="116"/>
      <c r="Q36" s="119"/>
      <c r="R36" s="122">
        <v>1</v>
      </c>
      <c r="S36" s="116" t="s">
        <v>77</v>
      </c>
      <c r="T36" s="116" t="s">
        <v>105</v>
      </c>
      <c r="U36" s="123">
        <v>45</v>
      </c>
      <c r="V36" s="124">
        <f>IF(T36="","",(HLOOKUP(BR36,'材積表'!$A$6:$BJ$106,U36+1,FALSE)*R36))</f>
        <v>361</v>
      </c>
      <c r="W36" s="125">
        <v>41440</v>
      </c>
      <c r="X36" s="115">
        <v>41729</v>
      </c>
      <c r="Y36" s="116" t="s">
        <v>79</v>
      </c>
      <c r="Z36" s="116" t="s">
        <v>80</v>
      </c>
      <c r="AA36" s="126">
        <v>1</v>
      </c>
      <c r="AB36" s="127"/>
      <c r="AC36" s="128"/>
      <c r="AD36" s="129">
        <f>IF(V36="","",IF(AA36&gt;R36,"伐面過大",IF(AND(Z36="皆",AC36&gt;0),"伐率不可",ROUND(V36*AA36/R36*IF(AC36="",1,AC36),0))))</f>
        <v>361</v>
      </c>
      <c r="AE36" s="130">
        <f>IF(Y36="主",ROUND(AD36*0.8,0),IF(Y36="間",ROUND(AD36*0.6,0),""))</f>
        <v>289</v>
      </c>
      <c r="AF36" s="131" t="s">
        <v>109</v>
      </c>
      <c r="AG36" s="132"/>
      <c r="AH36" s="133"/>
      <c r="AI36" s="134"/>
      <c r="AJ36" s="116" t="s">
        <v>133</v>
      </c>
      <c r="AK36" s="116"/>
      <c r="AL36" s="126">
        <v>1</v>
      </c>
      <c r="AM36" s="123"/>
      <c r="AN36" s="135"/>
      <c r="AO36" s="136">
        <f>IF(OR(AJ36="萌芽",AJ36="天然下種"),DATE(YEAR(X36)-(MONTH(X36)&lt;4)+6,4,1),"")</f>
        <v>43556</v>
      </c>
      <c r="AP36" s="137">
        <f>IF(OR(AJ36="萌芽",AJ36="天然下種"),DATE(YEAR(X36)-(MONTH(X36)&lt;4)+8,3,31),"")</f>
        <v>44286</v>
      </c>
      <c r="AQ36" s="116" t="s">
        <v>83</v>
      </c>
      <c r="AR36" s="116" t="s">
        <v>78</v>
      </c>
      <c r="AS36" s="138">
        <f>IF(AJ36="","",IF(OR(AJ36="萌芽",AJ36="天然下種"),AL36,""))</f>
        <v>1</v>
      </c>
      <c r="AT36" s="139">
        <v>1500</v>
      </c>
      <c r="AU36" s="140"/>
      <c r="AV36" s="141"/>
      <c r="AW36" s="140" t="s">
        <v>109</v>
      </c>
      <c r="AX36" s="119"/>
      <c r="AY36" s="140" t="s">
        <v>109</v>
      </c>
      <c r="AZ36" s="142"/>
      <c r="BA36" s="143"/>
      <c r="BB36" s="144"/>
      <c r="BC36" s="145">
        <f>IF(D36="","",IF(AND(D36+30&lt;=W36,D36+90&gt;=W36),"","届日NG"))</f>
        <v>0</v>
      </c>
      <c r="BD36" s="146">
        <f>IF(Z36&lt;&gt;"皆","",IF(AND(Z36="皆",AA36&lt;=20),"","伐面NG"))</f>
        <v>0</v>
      </c>
      <c r="BE36" s="146">
        <f>IF(AND(Z36="皆",AC36&gt;0),"皆率NG",IF(Z36&lt;&gt;"択","",IF(AND(Z36="択",AC36&lt;=30%),"",IF(AND(Z36="択",AJ36="植栽",AC36&lt;=40%),"","択率NG"))))</f>
        <v>0</v>
      </c>
      <c r="BF36" s="146">
        <f>IF(Y36&lt;&gt;"間","",IF(AND(Y36="間",AC36&lt;=35%),"","間率NG"))</f>
        <v>0</v>
      </c>
      <c r="BG36" s="147">
        <f>IF(Q36=Q$5,VLOOKUP(T36,$T$5:$X$13,4,FALSE),IF(Q36=Q$8,VLOOKUP(T36,$T$5:$X$13,5,FALSE),VLOOKUP(T36,$T$5:$X$13,3,FALSE)))</f>
        <v>40</v>
      </c>
      <c r="BH36" s="146">
        <f>IF(Y36&lt;&gt;"主","",IF(AND(Y36="主",U36&gt;=BG36),"","林齢NG"))</f>
        <v>0</v>
      </c>
      <c r="BI36" s="148">
        <f>IF(X36="","",IF(X36&lt;=DATE(YEAR(W36)+1,3,31),"","伐期NG"))</f>
        <v>0</v>
      </c>
      <c r="BJ36" s="146">
        <f>IF(AND(Z36="皆",AA36&lt;&gt;(AL36+AV36)),"造面NG",IF(AND(Z36="択",AA36*AC36&lt;&gt;AL36+AV36),"造面NG",""))</f>
        <v>0</v>
      </c>
      <c r="BK36" s="149">
        <f>IF(AJ36="","",IF(OR(AJ36="萌芽",AJ36="天然下種",Z36="択"),IF(AP36&lt;=DATE(YEAR(X36)-(MONTH(X36)&lt;4)+8,3,31),"","天更7年NG"),IF(AI36&lt;=DATE(YEAR(X36)-(MONTH(X36)&lt;4)+3,3,31),"","植栽2年NG")))</f>
        <v>0</v>
      </c>
      <c r="BL36" s="149">
        <f>IF(OR(AK36="",AK36="タケ"),"",IF(AM36&lt;VLOOKUP(AK36,$AK$5:$AM$11,2,FALSE),"少NG",IF(AM36&gt;VLOOKUP(AK36,$AK$5:$AM$11,3,FALSE),"多NG","")))</f>
        <v>0</v>
      </c>
      <c r="BM36" s="146">
        <f>IF(OR(AJ36="植栽",AJ36="播種",AJ36=""),"",IF(AL36=AS36,"","5面NG"))</f>
        <v>0</v>
      </c>
      <c r="BN36" s="149">
        <f>IF(OR(AR36="",AR36="タケ"),"",IF(AT36&lt;VLOOKUP(AR36,$AK$5:$AM$11,2,FALSE),"少NG",IF(AT36&gt;VLOOKUP(AR36,$AK$5:$AM$11,3,FALSE),"多NG","")))</f>
        <v>0</v>
      </c>
      <c r="BO36" s="150">
        <f>IF(T36="","",VLOOKUP(T36,$T$5:$U$13,2,FALSE))</f>
        <v>2</v>
      </c>
      <c r="BP36" s="150">
        <f>IF(I36="","",VLOOKUP(I36,$I$5:$K$22,2,FALSE))</f>
        <v>2</v>
      </c>
      <c r="BQ36" s="150">
        <f>IF(LEFT(J36,3)="野津町",1,IF(LEFT(J36,3)="野津原",2,IF(LEFT(J36,3)="佐賀関",4,IF(MID(J36,2,2)="津江",1,IF(OR(LEFT(J36,2)="宇目",LEFT(J36,2)="弥生",LEFT(J36,2)="直川",LEFT(J36,2)="本匠"),1,VLOOKUP(I36,$I$5:$K$22,3,FALSE))))))</f>
        <v>4</v>
      </c>
      <c r="BR36" s="151">
        <f>100*BO36+10*BP36+BQ36</f>
        <v>224</v>
      </c>
    </row>
    <row r="37" spans="2:70" s="112" customFormat="1" ht="47.25" customHeight="1">
      <c r="B37" s="113">
        <v>25004</v>
      </c>
      <c r="C37" s="114">
        <v>1</v>
      </c>
      <c r="D37" s="115">
        <v>41518</v>
      </c>
      <c r="E37" s="116" t="s">
        <v>71</v>
      </c>
      <c r="F37" s="117" t="s">
        <v>145</v>
      </c>
      <c r="G37" s="118"/>
      <c r="H37" s="119" t="s">
        <v>273</v>
      </c>
      <c r="I37" s="113" t="s">
        <v>74</v>
      </c>
      <c r="J37" s="117" t="s">
        <v>279</v>
      </c>
      <c r="K37" s="116"/>
      <c r="L37" s="119">
        <v>900</v>
      </c>
      <c r="M37" s="152" t="s">
        <v>275</v>
      </c>
      <c r="N37" s="120" t="s">
        <v>273</v>
      </c>
      <c r="O37" s="121">
        <v>30</v>
      </c>
      <c r="P37" s="116"/>
      <c r="Q37" s="119"/>
      <c r="R37" s="122">
        <v>1</v>
      </c>
      <c r="S37" s="116" t="s">
        <v>77</v>
      </c>
      <c r="T37" s="116" t="s">
        <v>105</v>
      </c>
      <c r="U37" s="123">
        <v>45</v>
      </c>
      <c r="V37" s="124">
        <f>IF(T37="","",(HLOOKUP(BR37,'材積表'!$A$6:$BJ$106,U37+1,FALSE)*R37))</f>
        <v>361</v>
      </c>
      <c r="W37" s="125">
        <v>41562</v>
      </c>
      <c r="X37" s="115">
        <v>41698</v>
      </c>
      <c r="Y37" s="116" t="s">
        <v>106</v>
      </c>
      <c r="Z37" s="116"/>
      <c r="AA37" s="126">
        <v>1</v>
      </c>
      <c r="AB37" s="127" t="s">
        <v>81</v>
      </c>
      <c r="AC37" s="128">
        <v>0.2</v>
      </c>
      <c r="AD37" s="129">
        <f>IF(V37="","",IF(AA37&gt;R37,"伐面過大",IF(AND(Z37="皆",AC37&gt;0),"伐率不可",ROUND(V37*AA37/R37*IF(AC37="",1,AC37),0))))</f>
        <v>72</v>
      </c>
      <c r="AE37" s="130">
        <v>0</v>
      </c>
      <c r="AF37" s="131" t="s">
        <v>82</v>
      </c>
      <c r="AG37" s="132"/>
      <c r="AH37" s="133"/>
      <c r="AI37" s="134"/>
      <c r="AJ37" s="116"/>
      <c r="AK37" s="116"/>
      <c r="AL37" s="126"/>
      <c r="AM37" s="123"/>
      <c r="AN37" s="135"/>
      <c r="AO37" s="136">
        <f>IF(OR(AJ37="萌芽",AJ37="天然下種"),DATE(YEAR(X37)-(MONTH(X37)&lt;4)+6,4,1),"")</f>
        <v>0</v>
      </c>
      <c r="AP37" s="137">
        <f>IF(OR(AJ37="萌芽",AJ37="天然下種"),DATE(YEAR(X37)-(MONTH(X37)&lt;4)+8,3,31),"")</f>
        <v>0</v>
      </c>
      <c r="AQ37" s="116"/>
      <c r="AR37" s="116"/>
      <c r="AS37" s="138">
        <f>IF(AJ37="","",IF(OR(AJ37="萌芽",AJ37="天然下種"),AL37,""))</f>
        <v>0</v>
      </c>
      <c r="AT37" s="139"/>
      <c r="AU37" s="140"/>
      <c r="AV37" s="141"/>
      <c r="AW37" s="140" t="s">
        <v>109</v>
      </c>
      <c r="AX37" s="119"/>
      <c r="AY37" s="140" t="s">
        <v>109</v>
      </c>
      <c r="AZ37" s="142"/>
      <c r="BA37" s="143"/>
      <c r="BB37" s="144"/>
      <c r="BC37" s="145">
        <f>IF(D37="","",IF(AND(D37+30&lt;=W37,D37+90&gt;=W37),"","届日NG"))</f>
        <v>0</v>
      </c>
      <c r="BD37" s="146">
        <f>IF(Z37&lt;&gt;"皆","",IF(AND(Z37="皆",AA37&lt;=20),"","伐面NG"))</f>
        <v>0</v>
      </c>
      <c r="BE37" s="146">
        <f>IF(AND(Z37="皆",AC37&gt;0),"皆率NG",IF(Z37&lt;&gt;"択","",IF(AND(Z37="択",AC37&lt;=30%),"",IF(AND(Z37="択",AJ37="植栽",AC37&lt;=40%),"","択率NG"))))</f>
        <v>0</v>
      </c>
      <c r="BF37" s="146">
        <f>IF(Y37&lt;&gt;"間","",IF(AND(Y37="間",AC37&lt;=35%),"","間率NG"))</f>
        <v>0</v>
      </c>
      <c r="BG37" s="147">
        <f>IF(Q37=Q$5,VLOOKUP(T37,$T$5:$X$13,4,FALSE),IF(Q37=Q$8,VLOOKUP(T37,$T$5:$X$13,5,FALSE),VLOOKUP(T37,$T$5:$X$13,3,FALSE)))</f>
        <v>40</v>
      </c>
      <c r="BH37" s="146">
        <f>IF(Y37&lt;&gt;"主","",IF(AND(Y37="主",U37&gt;=BG37),"","林齢NG"))</f>
        <v>0</v>
      </c>
      <c r="BI37" s="148">
        <f>IF(X37="","",IF(X37&lt;=DATE(YEAR(W37)+1,3,31),"","伐期NG"))</f>
        <v>0</v>
      </c>
      <c r="BJ37" s="146">
        <f>IF(AND(Z37="皆",AA37&lt;&gt;(AL37+AV37)),"造面NG",IF(AND(Z37="択",AA37*AC37&lt;&gt;AL37+AV37),"造面NG",""))</f>
        <v>0</v>
      </c>
      <c r="BK37" s="149">
        <f>IF(AJ37="","",IF(OR(AJ37="萌芽",AJ37="天然下種",Z37="択"),IF(AP37&lt;=DATE(YEAR(X37)-(MONTH(X37)&lt;4)+8,3,31),"","天更7年NG"),IF(AI37&lt;=DATE(YEAR(X37)-(MONTH(X37)&lt;4)+3,3,31),"","植栽2年NG")))</f>
        <v>0</v>
      </c>
      <c r="BL37" s="149">
        <f>IF(OR(AK37="",AK37="タケ"),"",IF(AM37&lt;VLOOKUP(AK37,$AK$5:$AM$11,2,FALSE),"少NG",IF(AM37&gt;VLOOKUP(AK37,$AK$5:$AM$11,3,FALSE),"多NG","")))</f>
        <v>0</v>
      </c>
      <c r="BM37" s="146">
        <f>IF(OR(AJ37="植栽",AJ37="播種",AJ37=""),"",IF(AL37=AS37,"","5面NG"))</f>
        <v>0</v>
      </c>
      <c r="BN37" s="149">
        <f>IF(OR(AR37="",AR37="タケ"),"",IF(AT37&lt;VLOOKUP(AR37,$AK$5:$AM$11,2,FALSE),"少NG",IF(AT37&gt;VLOOKUP(AR37,$AK$5:$AM$11,3,FALSE),"多NG","")))</f>
        <v>0</v>
      </c>
      <c r="BO37" s="150">
        <f>IF(T37="","",VLOOKUP(T37,$T$5:$U$13,2,FALSE))</f>
        <v>2</v>
      </c>
      <c r="BP37" s="150">
        <f>IF(I37="","",VLOOKUP(I37,$I$5:$K$22,2,FALSE))</f>
        <v>2</v>
      </c>
      <c r="BQ37" s="150">
        <f>IF(LEFT(J37,3)="野津町",1,IF(LEFT(J37,3)="野津原",2,IF(LEFT(J37,3)="佐賀関",4,IF(MID(J37,2,2)="津江",1,IF(OR(LEFT(J37,2)="宇目",LEFT(J37,2)="弥生",LEFT(J37,2)="直川",LEFT(J37,2)="本匠"),1,VLOOKUP(I37,$I$5:$K$22,3,FALSE))))))</f>
        <v>4</v>
      </c>
      <c r="BR37" s="151">
        <f>100*BO37+10*BP37+BQ37</f>
        <v>224</v>
      </c>
    </row>
    <row r="38" spans="2:70" s="112" customFormat="1" ht="47.25" customHeight="1">
      <c r="B38" s="113">
        <v>25004</v>
      </c>
      <c r="C38" s="114">
        <v>2</v>
      </c>
      <c r="D38" s="115">
        <v>41518</v>
      </c>
      <c r="E38" s="116" t="s">
        <v>71</v>
      </c>
      <c r="F38" s="117" t="s">
        <v>145</v>
      </c>
      <c r="G38" s="118"/>
      <c r="H38" s="119" t="s">
        <v>273</v>
      </c>
      <c r="I38" s="113" t="s">
        <v>128</v>
      </c>
      <c r="J38" s="117" t="s">
        <v>280</v>
      </c>
      <c r="K38" s="116"/>
      <c r="L38" s="119">
        <v>900</v>
      </c>
      <c r="M38" s="152" t="s">
        <v>275</v>
      </c>
      <c r="N38" s="120" t="s">
        <v>273</v>
      </c>
      <c r="O38" s="121">
        <v>30</v>
      </c>
      <c r="P38" s="116"/>
      <c r="Q38" s="119"/>
      <c r="R38" s="122">
        <v>1</v>
      </c>
      <c r="S38" s="116" t="s">
        <v>77</v>
      </c>
      <c r="T38" s="116" t="s">
        <v>105</v>
      </c>
      <c r="U38" s="123">
        <v>45</v>
      </c>
      <c r="V38" s="124">
        <f>IF(T38="","",(HLOOKUP(BR38,'材積表'!$A$6:$BJ$106,U38+1,FALSE)*R38))</f>
        <v>445</v>
      </c>
      <c r="W38" s="125">
        <v>41562</v>
      </c>
      <c r="X38" s="115">
        <v>41698</v>
      </c>
      <c r="Y38" s="116" t="s">
        <v>106</v>
      </c>
      <c r="Z38" s="116"/>
      <c r="AA38" s="126">
        <v>1</v>
      </c>
      <c r="AB38" s="127" t="s">
        <v>81</v>
      </c>
      <c r="AC38" s="128">
        <v>0.3</v>
      </c>
      <c r="AD38" s="129">
        <f>IF(V38="","",IF(AA38&gt;R38,"伐面過大",IF(AND(Z38="皆",AC38&gt;0),"伐率不可",ROUND(V38*AA38/R38*IF(AC38="",1,AC38),0))))</f>
        <v>134</v>
      </c>
      <c r="AE38" s="130">
        <f>IF(Y38="主",ROUND(AD38*0.8,0),IF(Y38="間",ROUND(AD38*0.6,0),""))</f>
        <v>80</v>
      </c>
      <c r="AF38" s="131" t="s">
        <v>82</v>
      </c>
      <c r="AG38" s="132"/>
      <c r="AH38" s="133"/>
      <c r="AI38" s="134"/>
      <c r="AJ38" s="116"/>
      <c r="AK38" s="116"/>
      <c r="AL38" s="126"/>
      <c r="AM38" s="123"/>
      <c r="AN38" s="135"/>
      <c r="AO38" s="136">
        <f>IF(OR(AJ38="萌芽",AJ38="天然下種"),DATE(YEAR(X38)-(MONTH(X38)&lt;4)+6,4,1),"")</f>
        <v>0</v>
      </c>
      <c r="AP38" s="137">
        <f>IF(OR(AJ38="萌芽",AJ38="天然下種"),DATE(YEAR(X38)-(MONTH(X38)&lt;4)+8,3,31),"")</f>
        <v>0</v>
      </c>
      <c r="AQ38" s="116"/>
      <c r="AR38" s="116"/>
      <c r="AS38" s="138">
        <f>IF(AJ38="","",IF(OR(AJ38="萌芽",AJ38="天然下種"),AL38,""))</f>
        <v>0</v>
      </c>
      <c r="AT38" s="139"/>
      <c r="AU38" s="140"/>
      <c r="AV38" s="141"/>
      <c r="AW38" s="140" t="s">
        <v>109</v>
      </c>
      <c r="AX38" s="119"/>
      <c r="AY38" s="140" t="s">
        <v>109</v>
      </c>
      <c r="AZ38" s="142"/>
      <c r="BA38" s="143"/>
      <c r="BB38" s="144"/>
      <c r="BC38" s="145">
        <f>IF(D38="","",IF(AND(D38+30&lt;=W38,D38+90&gt;=W38),"","届日NG"))</f>
        <v>0</v>
      </c>
      <c r="BD38" s="146">
        <f>IF(Z38&lt;&gt;"皆","",IF(AND(Z38="皆",AA38&lt;=20),"","伐面NG"))</f>
        <v>0</v>
      </c>
      <c r="BE38" s="146">
        <f>IF(AND(Z38="皆",AC38&gt;0),"皆率NG",IF(Z38&lt;&gt;"択","",IF(AND(Z38="択",AC38&lt;=30%),"",IF(AND(Z38="択",AJ38="植栽",AC38&lt;=40%),"","択率NG"))))</f>
        <v>0</v>
      </c>
      <c r="BF38" s="146">
        <f>IF(Y38&lt;&gt;"間","",IF(AND(Y38="間",AC38&lt;=35%),"","間率NG"))</f>
        <v>0</v>
      </c>
      <c r="BG38" s="147">
        <f>IF(Q38=Q$5,VLOOKUP(T38,$T$5:$X$13,4,FALSE),IF(Q38=Q$8,VLOOKUP(T38,$T$5:$X$13,5,FALSE),VLOOKUP(T38,$T$5:$X$13,3,FALSE)))</f>
        <v>40</v>
      </c>
      <c r="BH38" s="146">
        <f>IF(Y38&lt;&gt;"主","",IF(AND(Y38="主",U38&gt;=BG38),"","林齢NG"))</f>
        <v>0</v>
      </c>
      <c r="BI38" s="148">
        <f>IF(X38="","",IF(X38&lt;=DATE(YEAR(W38)+1,3,31),"","伐期NG"))</f>
        <v>0</v>
      </c>
      <c r="BJ38" s="146">
        <f>IF(AND(Z38="皆",AA38&lt;&gt;(AL38+AV38)),"造面NG",IF(AND(Z38="択",AA38*AC38&lt;&gt;AL38+AV38),"造面NG",""))</f>
        <v>0</v>
      </c>
      <c r="BK38" s="149">
        <f>IF(AJ38="","",IF(OR(AJ38="萌芽",AJ38="天然下種",Z38="択"),IF(AP38&lt;=DATE(YEAR(X38)-(MONTH(X38)&lt;4)+8,3,31),"","天更7年NG"),IF(AI38&lt;=DATE(YEAR(X38)-(MONTH(X38)&lt;4)+3,3,31),"","植栽2年NG")))</f>
        <v>0</v>
      </c>
      <c r="BL38" s="149">
        <f>IF(OR(AK38="",AK38="タケ"),"",IF(AM38&lt;VLOOKUP(AK38,$AK$5:$AM$11,2,FALSE),"少NG",IF(AM38&gt;VLOOKUP(AK38,$AK$5:$AM$11,3,FALSE),"多NG","")))</f>
        <v>0</v>
      </c>
      <c r="BM38" s="146">
        <f>IF(OR(AJ38="植栽",AJ38="播種",AJ38=""),"",IF(AL38=AS38,"","5面NG"))</f>
        <v>0</v>
      </c>
      <c r="BN38" s="149">
        <f>IF(OR(AR38="",AR38="タケ"),"",IF(AT38&lt;VLOOKUP(AR38,$AK$5:$AM$11,2,FALSE),"少NG",IF(AT38&gt;VLOOKUP(AR38,$AK$5:$AM$11,3,FALSE),"多NG","")))</f>
        <v>0</v>
      </c>
      <c r="BO38" s="150">
        <f>IF(T38="","",VLOOKUP(T38,$T$5:$U$13,2,FALSE))</f>
        <v>2</v>
      </c>
      <c r="BP38" s="150">
        <f>IF(I38="","",VLOOKUP(I38,$I$5:$K$22,2,FALSE))</f>
        <v>4</v>
      </c>
      <c r="BQ38" s="150">
        <f>IF(LEFT(J38,3)="野津町",1,IF(LEFT(J38,3)="野津原",2,IF(LEFT(J38,3)="佐賀関",4,IF(MID(J38,2,2)="津江",1,IF(OR(LEFT(J38,2)="宇目",LEFT(J38,2)="弥生",LEFT(J38,2)="直川",LEFT(J38,2)="本匠"),1,VLOOKUP(I38,$I$5:$K$22,3,FALSE))))))</f>
        <v>2</v>
      </c>
      <c r="BR38" s="151">
        <f>100*BO38+10*BP38+BQ38</f>
        <v>242</v>
      </c>
    </row>
    <row r="39" spans="2:70" s="112" customFormat="1" ht="47.25" customHeight="1">
      <c r="B39" s="113">
        <v>25004</v>
      </c>
      <c r="C39" s="114">
        <v>2</v>
      </c>
      <c r="D39" s="115">
        <v>41518</v>
      </c>
      <c r="E39" s="116" t="s">
        <v>71</v>
      </c>
      <c r="F39" s="117" t="s">
        <v>145</v>
      </c>
      <c r="G39" s="118"/>
      <c r="H39" s="119" t="s">
        <v>273</v>
      </c>
      <c r="I39" s="113" t="s">
        <v>128</v>
      </c>
      <c r="J39" s="117" t="s">
        <v>281</v>
      </c>
      <c r="K39" s="116"/>
      <c r="L39" s="119">
        <v>900</v>
      </c>
      <c r="M39" s="152" t="s">
        <v>275</v>
      </c>
      <c r="N39" s="120" t="s">
        <v>273</v>
      </c>
      <c r="O39" s="121">
        <v>30</v>
      </c>
      <c r="P39" s="116"/>
      <c r="Q39" s="119"/>
      <c r="R39" s="122">
        <v>1</v>
      </c>
      <c r="S39" s="116" t="s">
        <v>77</v>
      </c>
      <c r="T39" s="116" t="s">
        <v>105</v>
      </c>
      <c r="U39" s="123">
        <v>45</v>
      </c>
      <c r="V39" s="124">
        <f>IF(T39="","",(HLOOKUP(BR39,'材積表'!$A$6:$BJ$106,U39+1,FALSE)*R39))</f>
        <v>445</v>
      </c>
      <c r="W39" s="125">
        <v>41562</v>
      </c>
      <c r="X39" s="115">
        <v>41698</v>
      </c>
      <c r="Y39" s="116" t="s">
        <v>106</v>
      </c>
      <c r="Z39" s="116"/>
      <c r="AA39" s="126">
        <v>1</v>
      </c>
      <c r="AB39" s="127" t="s">
        <v>81</v>
      </c>
      <c r="AC39" s="128">
        <v>0.3</v>
      </c>
      <c r="AD39" s="129">
        <f>IF(V39="","",IF(AA39&gt;R39,"伐面過大",IF(AND(Z39="皆",AC39&gt;0),"伐率不可",ROUND(V39*AA39/R39*IF(AC39="",1,AC39),0))))</f>
        <v>134</v>
      </c>
      <c r="AE39" s="130">
        <f>IF(Y39="主",ROUND(AD39*0.8,0),IF(Y39="間",ROUND(AD39*0.6,0),""))</f>
        <v>80</v>
      </c>
      <c r="AF39" s="131" t="s">
        <v>82</v>
      </c>
      <c r="AG39" s="132"/>
      <c r="AH39" s="133"/>
      <c r="AI39" s="134"/>
      <c r="AJ39" s="116"/>
      <c r="AK39" s="116"/>
      <c r="AL39" s="126"/>
      <c r="AM39" s="123"/>
      <c r="AN39" s="135"/>
      <c r="AO39" s="136">
        <f>IF(OR(AJ39="萌芽",AJ39="天然下種"),DATE(YEAR(X39)-(MONTH(X39)&lt;4)+6,4,1),"")</f>
        <v>0</v>
      </c>
      <c r="AP39" s="137">
        <f>IF(OR(AJ39="萌芽",AJ39="天然下種"),DATE(YEAR(X39)-(MONTH(X39)&lt;4)+8,3,31),"")</f>
        <v>0</v>
      </c>
      <c r="AQ39" s="116"/>
      <c r="AR39" s="116"/>
      <c r="AS39" s="138">
        <f>IF(AJ39="","",IF(OR(AJ39="萌芽",AJ39="天然下種"),AL39,""))</f>
        <v>0</v>
      </c>
      <c r="AT39" s="139"/>
      <c r="AU39" s="140"/>
      <c r="AV39" s="141"/>
      <c r="AW39" s="140" t="s">
        <v>109</v>
      </c>
      <c r="AX39" s="119"/>
      <c r="AY39" s="140" t="s">
        <v>109</v>
      </c>
      <c r="AZ39" s="142"/>
      <c r="BA39" s="143"/>
      <c r="BB39" s="144"/>
      <c r="BC39" s="145">
        <f>IF(D39="","",IF(AND(D39+30&lt;=W39,D39+90&gt;=W39),"","届日NG"))</f>
        <v>0</v>
      </c>
      <c r="BD39" s="146">
        <f>IF(Z39&lt;&gt;"皆","",IF(AND(Z39="皆",AA39&lt;=20),"","伐面NG"))</f>
        <v>0</v>
      </c>
      <c r="BE39" s="146">
        <f>IF(AND(Z39="皆",AC39&gt;0),"皆率NG",IF(Z39&lt;&gt;"択","",IF(AND(Z39="択",AC39&lt;=30%),"",IF(AND(Z39="択",AJ39="植栽",AC39&lt;=40%),"","択率NG"))))</f>
        <v>0</v>
      </c>
      <c r="BF39" s="146">
        <f>IF(Y39&lt;&gt;"間","",IF(AND(Y39="間",AC39&lt;=35%),"","間率NG"))</f>
        <v>0</v>
      </c>
      <c r="BG39" s="147">
        <f>IF(Q39=Q$5,VLOOKUP(T39,$T$5:$X$13,4,FALSE),IF(Q39=Q$8,VLOOKUP(T39,$T$5:$X$13,5,FALSE),VLOOKUP(T39,$T$5:$X$13,3,FALSE)))</f>
        <v>40</v>
      </c>
      <c r="BH39" s="146">
        <f>IF(Y39&lt;&gt;"主","",IF(AND(Y39="主",U39&gt;=BG39),"","林齢NG"))</f>
        <v>0</v>
      </c>
      <c r="BI39" s="148">
        <f>IF(X39="","",IF(X39&lt;=DATE(YEAR(W39)+1,3,31),"","伐期NG"))</f>
        <v>0</v>
      </c>
      <c r="BJ39" s="146">
        <f>IF(AND(Z39="皆",AA39&lt;&gt;(AL39+AV39)),"造面NG",IF(AND(Z39="択",AA39*AC39&lt;&gt;AL39+AV39),"造面NG",""))</f>
        <v>0</v>
      </c>
      <c r="BK39" s="149">
        <f>IF(AJ39="","",IF(OR(AJ39="萌芽",AJ39="天然下種",Z39="択"),IF(AP39&lt;=DATE(YEAR(X39)-(MONTH(X39)&lt;4)+8,3,31),"","天更7年NG"),IF(AI39&lt;=DATE(YEAR(X39)-(MONTH(X39)&lt;4)+3,3,31),"","植栽2年NG")))</f>
        <v>0</v>
      </c>
      <c r="BL39" s="149">
        <f>IF(OR(AK39="",AK39="タケ"),"",IF(AM39&lt;VLOOKUP(AK39,$AK$5:$AM$11,2,FALSE),"少NG",IF(AM39&gt;VLOOKUP(AK39,$AK$5:$AM$11,3,FALSE),"多NG","")))</f>
        <v>0</v>
      </c>
      <c r="BM39" s="146">
        <f>IF(OR(AJ39="植栽",AJ39="播種",AJ39=""),"",IF(AL39=AS39,"","5面NG"))</f>
        <v>0</v>
      </c>
      <c r="BN39" s="149">
        <f>IF(OR(AR39="",AR39="タケ"),"",IF(AT39&lt;VLOOKUP(AR39,$AK$5:$AM$11,2,FALSE),"少NG",IF(AT39&gt;VLOOKUP(AR39,$AK$5:$AM$11,3,FALSE),"多NG","")))</f>
        <v>0</v>
      </c>
      <c r="BO39" s="150">
        <f>IF(T39="","",VLOOKUP(T39,$T$5:$U$13,2,FALSE))</f>
        <v>2</v>
      </c>
      <c r="BP39" s="150">
        <f>IF(I39="","",VLOOKUP(I39,$I$5:$K$22,2,FALSE))</f>
        <v>4</v>
      </c>
      <c r="BQ39" s="150">
        <f>IF(LEFT(J39,3)="野津町",1,IF(LEFT(J39,3)="野津原",2,IF(LEFT(J39,3)="佐賀関",4,IF(MID(J39,2,2)="津江",1,IF(OR(LEFT(J39,2)="宇目",LEFT(J39,2)="弥生",LEFT(J39,2)="直川",LEFT(J39,2)="本匠"),1,VLOOKUP(I39,$I$5:$K$22,3,FALSE))))))</f>
        <v>1</v>
      </c>
      <c r="BR39" s="151">
        <f>100*BO39+10*BP39+BQ39</f>
        <v>241</v>
      </c>
    </row>
    <row r="40" spans="2:70" s="112" customFormat="1" ht="47.25" customHeight="1">
      <c r="B40" s="113">
        <v>25004</v>
      </c>
      <c r="C40" s="114">
        <v>2</v>
      </c>
      <c r="D40" s="115">
        <v>41518</v>
      </c>
      <c r="E40" s="116" t="s">
        <v>71</v>
      </c>
      <c r="F40" s="117" t="s">
        <v>145</v>
      </c>
      <c r="G40" s="118"/>
      <c r="H40" s="119" t="s">
        <v>273</v>
      </c>
      <c r="I40" s="113" t="s">
        <v>138</v>
      </c>
      <c r="J40" s="117" t="s">
        <v>282</v>
      </c>
      <c r="K40" s="116"/>
      <c r="L40" s="119">
        <v>900</v>
      </c>
      <c r="M40" s="152" t="s">
        <v>275</v>
      </c>
      <c r="N40" s="120" t="s">
        <v>273</v>
      </c>
      <c r="O40" s="121">
        <v>30</v>
      </c>
      <c r="P40" s="116"/>
      <c r="Q40" s="119"/>
      <c r="R40" s="122">
        <v>1</v>
      </c>
      <c r="S40" s="116" t="s">
        <v>77</v>
      </c>
      <c r="T40" s="116" t="s">
        <v>105</v>
      </c>
      <c r="U40" s="123">
        <v>45</v>
      </c>
      <c r="V40" s="124">
        <f>IF(T40="","",(HLOOKUP(BR40,'材積表'!$A$6:$BJ$106,U40+1,FALSE)*R40))</f>
        <v>361</v>
      </c>
      <c r="W40" s="125">
        <v>41562</v>
      </c>
      <c r="X40" s="115">
        <v>41698</v>
      </c>
      <c r="Y40" s="116" t="s">
        <v>106</v>
      </c>
      <c r="Z40" s="116"/>
      <c r="AA40" s="126">
        <v>1</v>
      </c>
      <c r="AB40" s="127" t="s">
        <v>81</v>
      </c>
      <c r="AC40" s="128">
        <v>0.3</v>
      </c>
      <c r="AD40" s="129">
        <f>IF(V40="","",IF(AA40&gt;R40,"伐面過大",IF(AND(Z40="皆",AC40&gt;0),"伐率不可",ROUND(V40*AA40/R40*IF(AC40="",1,AC40),0))))</f>
        <v>108</v>
      </c>
      <c r="AE40" s="130">
        <f>IF(Y40="主",ROUND(AD40*0.8,0),IF(Y40="間",ROUND(AD40*0.6,0),""))</f>
        <v>65</v>
      </c>
      <c r="AF40" s="131" t="s">
        <v>82</v>
      </c>
      <c r="AG40" s="132"/>
      <c r="AH40" s="133"/>
      <c r="AI40" s="134"/>
      <c r="AJ40" s="116"/>
      <c r="AK40" s="116"/>
      <c r="AL40" s="126"/>
      <c r="AM40" s="123"/>
      <c r="AN40" s="135"/>
      <c r="AO40" s="136">
        <f>IF(OR(AJ40="萌芽",AJ40="天然下種"),DATE(YEAR(X40)-(MONTH(X40)&lt;4)+6,4,1),"")</f>
        <v>0</v>
      </c>
      <c r="AP40" s="137">
        <f>IF(OR(AJ40="萌芽",AJ40="天然下種"),DATE(YEAR(X40)-(MONTH(X40)&lt;4)+8,3,31),"")</f>
        <v>0</v>
      </c>
      <c r="AQ40" s="116"/>
      <c r="AR40" s="116"/>
      <c r="AS40" s="138">
        <f>IF(AJ40="","",IF(OR(AJ40="萌芽",AJ40="天然下種"),AL40,""))</f>
        <v>0</v>
      </c>
      <c r="AT40" s="139"/>
      <c r="AU40" s="140"/>
      <c r="AV40" s="141"/>
      <c r="AW40" s="140" t="s">
        <v>109</v>
      </c>
      <c r="AX40" s="119"/>
      <c r="AY40" s="140" t="s">
        <v>109</v>
      </c>
      <c r="AZ40" s="142"/>
      <c r="BA40" s="143"/>
      <c r="BB40" s="144"/>
      <c r="BC40" s="145">
        <f>IF(D40="","",IF(AND(D40+30&lt;=W40,D40+90&gt;=W40),"","届日NG"))</f>
        <v>0</v>
      </c>
      <c r="BD40" s="146">
        <f>IF(Z40&lt;&gt;"皆","",IF(AND(Z40="皆",AA40&lt;=20),"","伐面NG"))</f>
        <v>0</v>
      </c>
      <c r="BE40" s="146">
        <f>IF(AND(Z40="皆",AC40&gt;0),"皆率NG",IF(Z40&lt;&gt;"択","",IF(AND(Z40="択",AC40&lt;=30%),"",IF(AND(Z40="択",AJ40="植栽",AC40&lt;=40%),"","択率NG"))))</f>
        <v>0</v>
      </c>
      <c r="BF40" s="146">
        <f>IF(Y40&lt;&gt;"間","",IF(AND(Y40="間",AC40&lt;=35%),"","間率NG"))</f>
        <v>0</v>
      </c>
      <c r="BG40" s="147">
        <f>IF(Q40=Q$5,VLOOKUP(T40,$T$5:$X$13,4,FALSE),IF(Q40=Q$8,VLOOKUP(T40,$T$5:$X$13,5,FALSE),VLOOKUP(T40,$T$5:$X$13,3,FALSE)))</f>
        <v>40</v>
      </c>
      <c r="BH40" s="146">
        <f>IF(Y40&lt;&gt;"主","",IF(AND(Y40="主",U40&gt;=BG40),"","林齢NG"))</f>
        <v>0</v>
      </c>
      <c r="BI40" s="148">
        <f>IF(X40="","",IF(X40&lt;=DATE(YEAR(W40)+1,3,31),"","伐期NG"))</f>
        <v>0</v>
      </c>
      <c r="BJ40" s="146">
        <f>IF(AND(Z40="皆",AA40&lt;&gt;(AL40+AV40)),"造面NG",IF(AND(Z40="択",AA40*AC40&lt;&gt;AL40+AV40),"造面NG",""))</f>
        <v>0</v>
      </c>
      <c r="BK40" s="149">
        <f>IF(AJ40="","",IF(OR(AJ40="萌芽",AJ40="天然下種",Z40="択"),IF(AP40&lt;=DATE(YEAR(X40)-(MONTH(X40)&lt;4)+8,3,31),"","天更7年NG"),IF(AI40&lt;=DATE(YEAR(X40)-(MONTH(X40)&lt;4)+3,3,31),"","植栽2年NG")))</f>
        <v>0</v>
      </c>
      <c r="BL40" s="149">
        <f>IF(OR(AK40="",AK40="タケ"),"",IF(AM40&lt;VLOOKUP(AK40,$AK$5:$AM$11,2,FALSE),"少NG",IF(AM40&gt;VLOOKUP(AK40,$AK$5:$AM$11,3,FALSE),"多NG","")))</f>
        <v>0</v>
      </c>
      <c r="BM40" s="146">
        <f>IF(OR(AJ40="植栽",AJ40="播種",AJ40=""),"",IF(AL40=AS40,"","5面NG"))</f>
        <v>0</v>
      </c>
      <c r="BN40" s="149">
        <f>IF(OR(AR40="",AR40="タケ"),"",IF(AT40&lt;VLOOKUP(AR40,$AK$5:$AM$11,2,FALSE),"少NG",IF(AT40&gt;VLOOKUP(AR40,$AK$5:$AM$11,3,FALSE),"多NG","")))</f>
        <v>0</v>
      </c>
      <c r="BO40" s="150">
        <f>IF(T40="","",VLOOKUP(T40,$T$5:$U$13,2,FALSE))</f>
        <v>2</v>
      </c>
      <c r="BP40" s="150">
        <f>IF(I40="","",VLOOKUP(I40,$I$5:$K$22,2,FALSE))</f>
        <v>3</v>
      </c>
      <c r="BQ40" s="150">
        <f>IF(LEFT(J40,3)="野津町",1,IF(LEFT(J40,3)="野津原",2,IF(LEFT(J40,3)="佐賀関",4,IF(MID(J40,2,2)="津江",1,IF(OR(LEFT(J40,2)="宇目",LEFT(J40,2)="弥生",LEFT(J40,2)="直川",LEFT(J40,2)="本匠"),1,VLOOKUP(I40,$I$5:$K$22,3,FALSE))))))</f>
        <v>2</v>
      </c>
      <c r="BR40" s="151">
        <f>100*BO40+10*BP40+BQ40</f>
        <v>232</v>
      </c>
    </row>
    <row r="41" spans="2:70" s="112" customFormat="1" ht="47.25" customHeight="1">
      <c r="B41" s="113">
        <v>25004</v>
      </c>
      <c r="C41" s="114">
        <v>2</v>
      </c>
      <c r="D41" s="115">
        <v>41518</v>
      </c>
      <c r="E41" s="116" t="s">
        <v>71</v>
      </c>
      <c r="F41" s="117" t="s">
        <v>145</v>
      </c>
      <c r="G41" s="118"/>
      <c r="H41" s="119" t="s">
        <v>273</v>
      </c>
      <c r="I41" s="113" t="s">
        <v>138</v>
      </c>
      <c r="J41" s="117" t="s">
        <v>283</v>
      </c>
      <c r="K41" s="116"/>
      <c r="L41" s="119">
        <v>900</v>
      </c>
      <c r="M41" s="152" t="s">
        <v>275</v>
      </c>
      <c r="N41" s="120" t="s">
        <v>273</v>
      </c>
      <c r="O41" s="121">
        <v>30</v>
      </c>
      <c r="P41" s="116"/>
      <c r="Q41" s="119"/>
      <c r="R41" s="122">
        <v>1</v>
      </c>
      <c r="S41" s="116" t="s">
        <v>77</v>
      </c>
      <c r="T41" s="116" t="s">
        <v>105</v>
      </c>
      <c r="U41" s="123">
        <v>45</v>
      </c>
      <c r="V41" s="124">
        <f>IF(T41="","",(HLOOKUP(BR41,'材積表'!$A$6:$BJ$106,U41+1,FALSE)*R41))</f>
        <v>361</v>
      </c>
      <c r="W41" s="125">
        <v>41562</v>
      </c>
      <c r="X41" s="115">
        <v>41698</v>
      </c>
      <c r="Y41" s="116" t="s">
        <v>106</v>
      </c>
      <c r="Z41" s="116"/>
      <c r="AA41" s="126">
        <v>1</v>
      </c>
      <c r="AB41" s="127" t="s">
        <v>81</v>
      </c>
      <c r="AC41" s="128">
        <v>0.3</v>
      </c>
      <c r="AD41" s="129">
        <f>IF(V41="","",IF(AA41&gt;R41,"伐面過大",IF(AND(Z41="皆",AC41&gt;0),"伐率不可",ROUND(V41*AA41/R41*IF(AC41="",1,AC41),0))))</f>
        <v>108</v>
      </c>
      <c r="AE41" s="130">
        <f>IF(Y41="主",ROUND(AD41*0.8,0),IF(Y41="間",ROUND(AD41*0.6,0),""))</f>
        <v>65</v>
      </c>
      <c r="AF41" s="131" t="s">
        <v>82</v>
      </c>
      <c r="AG41" s="132"/>
      <c r="AH41" s="133"/>
      <c r="AI41" s="134"/>
      <c r="AJ41" s="116"/>
      <c r="AK41" s="116"/>
      <c r="AL41" s="126"/>
      <c r="AM41" s="123"/>
      <c r="AN41" s="135"/>
      <c r="AO41" s="136">
        <f>IF(OR(AJ41="萌芽",AJ41="天然下種"),DATE(YEAR(X41)-(MONTH(X41)&lt;4)+6,4,1),"")</f>
        <v>0</v>
      </c>
      <c r="AP41" s="137">
        <f>IF(OR(AJ41="萌芽",AJ41="天然下種"),DATE(YEAR(X41)-(MONTH(X41)&lt;4)+8,3,31),"")</f>
        <v>0</v>
      </c>
      <c r="AQ41" s="116"/>
      <c r="AR41" s="116"/>
      <c r="AS41" s="138">
        <f>IF(AJ41="","",IF(OR(AJ41="萌芽",AJ41="天然下種"),AL41,""))</f>
        <v>0</v>
      </c>
      <c r="AT41" s="139"/>
      <c r="AU41" s="140"/>
      <c r="AV41" s="141"/>
      <c r="AW41" s="140" t="s">
        <v>109</v>
      </c>
      <c r="AX41" s="119"/>
      <c r="AY41" s="140" t="s">
        <v>109</v>
      </c>
      <c r="AZ41" s="142"/>
      <c r="BA41" s="143"/>
      <c r="BB41" s="144"/>
      <c r="BC41" s="145">
        <f>IF(D41="","",IF(AND(D41+30&lt;=W41,D41+90&gt;=W41),"","届日NG"))</f>
        <v>0</v>
      </c>
      <c r="BD41" s="146">
        <f>IF(Z41&lt;&gt;"皆","",IF(AND(Z41="皆",AA41&lt;=20),"","伐面NG"))</f>
        <v>0</v>
      </c>
      <c r="BE41" s="146">
        <f>IF(AND(Z41="皆",AC41&gt;0),"皆率NG",IF(Z41&lt;&gt;"択","",IF(AND(Z41="択",AC41&lt;=30%),"",IF(AND(Z41="択",AJ41="植栽",AC41&lt;=40%),"","択率NG"))))</f>
        <v>0</v>
      </c>
      <c r="BF41" s="146">
        <f>IF(Y41&lt;&gt;"間","",IF(AND(Y41="間",AC41&lt;=35%),"","間率NG"))</f>
        <v>0</v>
      </c>
      <c r="BG41" s="147">
        <f>IF(Q41=Q$5,VLOOKUP(T41,$T$5:$X$13,4,FALSE),IF(Q41=Q$8,VLOOKUP(T41,$T$5:$X$13,5,FALSE),VLOOKUP(T41,$T$5:$X$13,3,FALSE)))</f>
        <v>40</v>
      </c>
      <c r="BH41" s="146">
        <f>IF(Y41&lt;&gt;"主","",IF(AND(Y41="主",U41&gt;=BG41),"","林齢NG"))</f>
        <v>0</v>
      </c>
      <c r="BI41" s="148">
        <f>IF(X41="","",IF(X41&lt;=DATE(YEAR(W41)+1,3,31),"","伐期NG"))</f>
        <v>0</v>
      </c>
      <c r="BJ41" s="146">
        <f>IF(AND(Z41="皆",AA41&lt;&gt;(AL41+AV41)),"造面NG",IF(AND(Z41="択",AA41*AC41&lt;&gt;AL41+AV41),"造面NG",""))</f>
        <v>0</v>
      </c>
      <c r="BK41" s="149">
        <f>IF(AJ41="","",IF(OR(AJ41="萌芽",AJ41="天然下種",Z41="択"),IF(AP41&lt;=DATE(YEAR(X41)-(MONTH(X41)&lt;4)+8,3,31),"","天更7年NG"),IF(AI41&lt;=DATE(YEAR(X41)-(MONTH(X41)&lt;4)+3,3,31),"","植栽2年NG")))</f>
        <v>0</v>
      </c>
      <c r="BL41" s="149">
        <f>IF(OR(AK41="",AK41="タケ"),"",IF(AM41&lt;VLOOKUP(AK41,$AK$5:$AM$11,2,FALSE),"少NG",IF(AM41&gt;VLOOKUP(AK41,$AK$5:$AM$11,3,FALSE),"多NG","")))</f>
        <v>0</v>
      </c>
      <c r="BM41" s="146">
        <f>IF(OR(AJ41="植栽",AJ41="播種",AJ41=""),"",IF(AL41=AS41,"","5面NG"))</f>
        <v>0</v>
      </c>
      <c r="BN41" s="149">
        <f>IF(OR(AR41="",AR41="タケ"),"",IF(AT41&lt;VLOOKUP(AR41,$AK$5:$AM$11,2,FALSE),"少NG",IF(AT41&gt;VLOOKUP(AR41,$AK$5:$AM$11,3,FALSE),"多NG","")))</f>
        <v>0</v>
      </c>
      <c r="BO41" s="150">
        <f>IF(T41="","",VLOOKUP(T41,$T$5:$U$13,2,FALSE))</f>
        <v>2</v>
      </c>
      <c r="BP41" s="150">
        <f>IF(I41="","",VLOOKUP(I41,$I$5:$K$22,2,FALSE))</f>
        <v>3</v>
      </c>
      <c r="BQ41" s="150">
        <f>IF(LEFT(J41,3)="野津町",1,IF(LEFT(J41,3)="野津原",2,IF(LEFT(J41,3)="佐賀関",4,IF(MID(J41,2,2)="津江",1,IF(OR(LEFT(J41,2)="宇目",LEFT(J41,2)="弥生",LEFT(J41,2)="直川",LEFT(J41,2)="本匠"),1,VLOOKUP(I41,$I$5:$K$22,3,FALSE))))))</f>
        <v>1</v>
      </c>
      <c r="BR41" s="151">
        <f>100*BO41+10*BP41+BQ41</f>
        <v>231</v>
      </c>
    </row>
    <row r="42" spans="2:70" s="112" customFormat="1" ht="47.25" customHeight="1">
      <c r="B42" s="113"/>
      <c r="C42" s="114"/>
      <c r="D42" s="115"/>
      <c r="E42" s="116"/>
      <c r="F42" s="117"/>
      <c r="G42" s="118"/>
      <c r="H42" s="119"/>
      <c r="I42" s="113"/>
      <c r="J42" s="117"/>
      <c r="K42" s="116"/>
      <c r="L42" s="119"/>
      <c r="M42" s="113"/>
      <c r="N42" s="120"/>
      <c r="O42" s="121"/>
      <c r="P42" s="116"/>
      <c r="Q42" s="119"/>
      <c r="R42" s="122"/>
      <c r="S42" s="116"/>
      <c r="T42" s="116"/>
      <c r="U42" s="123"/>
      <c r="V42" s="124">
        <f>IF(T42="","",(HLOOKUP(BR42,'材積表'!$A$6:$BJ$106,U42+1,FALSE)*R42))</f>
        <v>0</v>
      </c>
      <c r="W42" s="125"/>
      <c r="X42" s="115"/>
      <c r="Y42" s="116"/>
      <c r="Z42" s="116"/>
      <c r="AA42" s="126"/>
      <c r="AB42" s="127"/>
      <c r="AC42" s="128"/>
      <c r="AD42" s="129">
        <f>IF(V42="","",IF(AA42&gt;R42,"伐面過大",IF(AND(Z42="皆",AC42&gt;0),"伐率不可",ROUND(V42*AA42/R42*IF(AC42="",1,AC42),0))))</f>
        <v>0</v>
      </c>
      <c r="AE42" s="130">
        <f>IF(Y42="主",ROUND(AD42*0.8,0),IF(Y42="間",ROUND(AD42*0.6,0),""))</f>
        <v>0</v>
      </c>
      <c r="AF42" s="131"/>
      <c r="AG42" s="132"/>
      <c r="AH42" s="133"/>
      <c r="AI42" s="134"/>
      <c r="AJ42" s="116"/>
      <c r="AK42" s="116"/>
      <c r="AL42" s="126"/>
      <c r="AM42" s="123"/>
      <c r="AN42" s="135"/>
      <c r="AO42" s="136">
        <f>IF(OR(AJ42="萌芽",AJ42="天然下種"),DATE(YEAR(X42)-(MONTH(X42)&lt;4)+6,4,1),"")</f>
        <v>0</v>
      </c>
      <c r="AP42" s="137">
        <f>IF(OR(AJ42="萌芽",AJ42="天然下種"),DATE(YEAR(X42)-(MONTH(X42)&lt;4)+8,3,31),"")</f>
        <v>0</v>
      </c>
      <c r="AQ42" s="116"/>
      <c r="AR42" s="116"/>
      <c r="AS42" s="138">
        <f>IF(AJ42="","",IF(OR(AJ42="萌芽",AJ42="天然下種"),AL42,""))</f>
        <v>0</v>
      </c>
      <c r="AT42" s="139"/>
      <c r="AU42" s="140"/>
      <c r="AV42" s="141"/>
      <c r="AW42" s="140" t="s">
        <v>109</v>
      </c>
      <c r="AX42" s="119"/>
      <c r="AY42" s="140" t="s">
        <v>109</v>
      </c>
      <c r="AZ42" s="142"/>
      <c r="BA42" s="143"/>
      <c r="BB42" s="144"/>
      <c r="BC42" s="145">
        <f>IF(D42="","",IF(AND(D42+30&lt;=W42,D42+90&gt;=W42),"","届日NG"))</f>
        <v>0</v>
      </c>
      <c r="BD42" s="146">
        <f>IF(Z42&lt;&gt;"皆","",IF(AND(Z42="皆",AA42&lt;=20),"","伐面NG"))</f>
        <v>0</v>
      </c>
      <c r="BE42" s="146">
        <f>IF(AND(Z42="皆",AC42&gt;0),"皆率NG",IF(Z42&lt;&gt;"択","",IF(AND(Z42="択",AC42&lt;=30%),"",IF(AND(Z42="択",AJ42="植栽",AC42&lt;=40%),"","択率NG"))))</f>
        <v>0</v>
      </c>
      <c r="BF42" s="146">
        <f>IF(Y42&lt;&gt;"間","",IF(AND(Y42="間",AC42&lt;=35%),"","間率NG"))</f>
        <v>0</v>
      </c>
      <c r="BG42" s="147" t="e">
        <f>IF(Q42=Q$5,VLOOKUP(T42,$T$5:$X$13,4,FALSE),IF(Q42=Q$8,VLOOKUP(T42,$T$5:$X$13,5,FALSE),VLOOKUP(T42,$T$5:$X$13,3,FALSE)))</f>
        <v>#N/A</v>
      </c>
      <c r="BH42" s="146">
        <f>IF(Y42&lt;&gt;"主","",IF(AND(Y42="主",U42&gt;=BG42),"","林齢NG"))</f>
        <v>0</v>
      </c>
      <c r="BI42" s="148">
        <f>IF(X42="","",IF(X42&lt;=DATE(YEAR(W42)+1,3,31),"","伐期NG"))</f>
        <v>0</v>
      </c>
      <c r="BJ42" s="146">
        <f>IF(AND(Z42="皆",AA42&lt;&gt;(AL42+AV42)),"造面NG",IF(AND(Z42="択",AA42*AC42&lt;&gt;AL42+AV42),"造面NG",""))</f>
        <v>0</v>
      </c>
      <c r="BK42" s="149">
        <f>IF(AJ42="","",IF(OR(AJ42="萌芽",AJ42="天然下種",Z42="択"),IF(AP42&lt;=DATE(YEAR(X42)-(MONTH(X42)&lt;4)+8,3,31),"","天更7年NG"),IF(AI42&lt;=DATE(YEAR(X42)-(MONTH(X42)&lt;4)+3,3,31),"","植栽2年NG")))</f>
        <v>0</v>
      </c>
      <c r="BL42" s="149">
        <f>IF(OR(AK42="",AK42="タケ"),"",IF(AM42&lt;VLOOKUP(AK42,$AK$5:$AM$11,2,FALSE),"少NG",IF(AM42&gt;VLOOKUP(AK42,$AK$5:$AM$11,3,FALSE),"多NG","")))</f>
        <v>0</v>
      </c>
      <c r="BM42" s="146">
        <f>IF(OR(AJ42="植栽",AJ42="播種",AJ42=""),"",IF(AL42=AS42,"","5面NG"))</f>
        <v>0</v>
      </c>
      <c r="BN42" s="149">
        <f>IF(OR(AR42="",AR42="タケ"),"",IF(AT42&lt;VLOOKUP(AR42,$AK$5:$AM$11,2,FALSE),"少NG",IF(AT42&gt;VLOOKUP(AR42,$AK$5:$AM$11,3,FALSE),"多NG","")))</f>
        <v>0</v>
      </c>
      <c r="BO42" s="150">
        <f>IF(T42="","",VLOOKUP(T42,$T$5:$U$13,2,FALSE))</f>
        <v>0</v>
      </c>
      <c r="BP42" s="150">
        <f>IF(I42="","",VLOOKUP(I42,$I$5:$K$22,2,FALSE))</f>
        <v>0</v>
      </c>
      <c r="BQ42" s="150" t="e">
        <f>IF(LEFT(J42,3)="野津町",1,IF(LEFT(J42,3)="野津原",2,IF(LEFT(J42,3)="佐賀関",4,IF(MID(J42,2,2)="津江",1,IF(OR(LEFT(J42,2)="宇目",LEFT(J42,2)="弥生",LEFT(J42,2)="直川",LEFT(J42,2)="本匠"),1,VLOOKUP(I42,$I$5:$K$22,3,FALSE))))))</f>
        <v>#N/A</v>
      </c>
      <c r="BR42" s="151" t="e">
        <f>100*BO42+10*BP42+BQ42</f>
        <v>#VALUE!</v>
      </c>
    </row>
    <row r="43" spans="2:70" s="112" customFormat="1" ht="47.25" customHeight="1">
      <c r="B43" s="113"/>
      <c r="C43" s="114"/>
      <c r="D43" s="115"/>
      <c r="E43" s="116"/>
      <c r="F43" s="117"/>
      <c r="G43" s="118"/>
      <c r="H43" s="119"/>
      <c r="I43" s="113"/>
      <c r="J43" s="117"/>
      <c r="K43" s="116"/>
      <c r="L43" s="119"/>
      <c r="M43" s="113"/>
      <c r="N43" s="120"/>
      <c r="O43" s="121"/>
      <c r="P43" s="116"/>
      <c r="Q43" s="119"/>
      <c r="R43" s="122"/>
      <c r="S43" s="116"/>
      <c r="T43" s="116"/>
      <c r="U43" s="123"/>
      <c r="V43" s="124">
        <f>IF(T43="","",(HLOOKUP(BR43,'材積表'!$A$6:$BJ$106,U43+1,FALSE)*R43))</f>
        <v>0</v>
      </c>
      <c r="W43" s="125"/>
      <c r="X43" s="115"/>
      <c r="Y43" s="116"/>
      <c r="Z43" s="116"/>
      <c r="AA43" s="126"/>
      <c r="AB43" s="127"/>
      <c r="AC43" s="128"/>
      <c r="AD43" s="129">
        <f>IF(V43="","",IF(AA43&gt;R43,"伐面過大",IF(AND(Z43="皆",AC43&gt;0),"伐率不可",ROUND(V43*AA43/R43*IF(AC43="",1,AC43),0))))</f>
        <v>0</v>
      </c>
      <c r="AE43" s="130">
        <f>IF(Y43="主",ROUND(AD43*0.8,0),IF(Y43="間",ROUND(AD43*0.6,0),""))</f>
        <v>0</v>
      </c>
      <c r="AF43" s="131"/>
      <c r="AG43" s="132"/>
      <c r="AH43" s="133"/>
      <c r="AI43" s="134"/>
      <c r="AJ43" s="116"/>
      <c r="AK43" s="116"/>
      <c r="AL43" s="126"/>
      <c r="AM43" s="123"/>
      <c r="AN43" s="135"/>
      <c r="AO43" s="136">
        <f>IF(OR(AJ43="萌芽",AJ43="天然下種"),DATE(YEAR(X43)-(MONTH(X43)&lt;4)+6,4,1),"")</f>
        <v>0</v>
      </c>
      <c r="AP43" s="137">
        <f>IF(OR(AJ43="萌芽",AJ43="天然下種"),DATE(YEAR(X43)-(MONTH(X43)&lt;4)+8,3,31),"")</f>
        <v>0</v>
      </c>
      <c r="AQ43" s="116"/>
      <c r="AR43" s="116"/>
      <c r="AS43" s="138">
        <f>IF(AJ43="","",IF(OR(AJ43="萌芽",AJ43="天然下種"),AL43,""))</f>
        <v>0</v>
      </c>
      <c r="AT43" s="139"/>
      <c r="AU43" s="140"/>
      <c r="AV43" s="141"/>
      <c r="AW43" s="140" t="s">
        <v>109</v>
      </c>
      <c r="AX43" s="119"/>
      <c r="AY43" s="140" t="s">
        <v>109</v>
      </c>
      <c r="AZ43" s="142"/>
      <c r="BA43" s="143"/>
      <c r="BB43" s="144"/>
      <c r="BC43" s="145">
        <f>IF(D43="","",IF(AND(D43+30&lt;=W43,D43+90&gt;=W43),"","届日NG"))</f>
        <v>0</v>
      </c>
      <c r="BD43" s="146">
        <f>IF(Z43&lt;&gt;"皆","",IF(AND(Z43="皆",AA43&lt;=20),"","伐面NG"))</f>
        <v>0</v>
      </c>
      <c r="BE43" s="146">
        <f>IF(AND(Z43="皆",AC43&gt;0),"皆率NG",IF(Z43&lt;&gt;"択","",IF(AND(Z43="択",AC43&lt;=30%),"",IF(AND(Z43="択",AJ43="植栽",AC43&lt;=40%),"","択率NG"))))</f>
        <v>0</v>
      </c>
      <c r="BF43" s="146">
        <f>IF(Y43&lt;&gt;"間","",IF(AND(Y43="間",AC43&lt;=35%),"","間率NG"))</f>
        <v>0</v>
      </c>
      <c r="BG43" s="147" t="e">
        <f>IF(Q43=Q$5,VLOOKUP(T43,$T$5:$X$13,4,FALSE),IF(Q43=Q$8,VLOOKUP(T43,$T$5:$X$13,5,FALSE),VLOOKUP(T43,$T$5:$X$13,3,FALSE)))</f>
        <v>#N/A</v>
      </c>
      <c r="BH43" s="146">
        <f>IF(Y43&lt;&gt;"主","",IF(AND(Y43="主",U43&gt;=BG43),"","林齢NG"))</f>
        <v>0</v>
      </c>
      <c r="BI43" s="148">
        <f>IF(X43="","",IF(X43&lt;=DATE(YEAR(W43)+1,3,31),"","伐期NG"))</f>
        <v>0</v>
      </c>
      <c r="BJ43" s="146">
        <f>IF(AND(Z43="皆",AA43&lt;&gt;(AL43+AV43)),"造面NG",IF(AND(Z43="択",AA43*AC43&lt;&gt;AL43+AV43),"造面NG",""))</f>
        <v>0</v>
      </c>
      <c r="BK43" s="149">
        <f>IF(AJ43="","",IF(OR(AJ43="萌芽",AJ43="天然下種",Z43="択"),IF(AP43&lt;=DATE(YEAR(X43)-(MONTH(X43)&lt;4)+8,3,31),"","天更7年NG"),IF(AI43&lt;=DATE(YEAR(X43)-(MONTH(X43)&lt;4)+3,3,31),"","植栽2年NG")))</f>
        <v>0</v>
      </c>
      <c r="BL43" s="149">
        <f>IF(OR(AK43="",AK43="タケ"),"",IF(AM43&lt;VLOOKUP(AK43,$AK$5:$AM$11,2,FALSE),"少NG",IF(AM43&gt;VLOOKUP(AK43,$AK$5:$AM$11,3,FALSE),"多NG","")))</f>
        <v>0</v>
      </c>
      <c r="BM43" s="146">
        <f>IF(OR(AJ43="植栽",AJ43="播種",AJ43=""),"",IF(AL43=AS43,"","5面NG"))</f>
        <v>0</v>
      </c>
      <c r="BN43" s="149">
        <f>IF(OR(AR43="",AR43="タケ"),"",IF(AT43&lt;VLOOKUP(AR43,$AK$5:$AM$11,2,FALSE),"少NG",IF(AT43&gt;VLOOKUP(AR43,$AK$5:$AM$11,3,FALSE),"多NG","")))</f>
        <v>0</v>
      </c>
      <c r="BO43" s="150">
        <f>IF(T43="","",VLOOKUP(T43,$T$5:$U$13,2,FALSE))</f>
        <v>0</v>
      </c>
      <c r="BP43" s="150">
        <f>IF(I43="","",VLOOKUP(I43,$I$5:$K$22,2,FALSE))</f>
        <v>0</v>
      </c>
      <c r="BQ43" s="150" t="e">
        <f>IF(LEFT(J43,3)="野津町",1,IF(LEFT(J43,3)="野津原",2,IF(LEFT(J43,3)="佐賀関",4,IF(MID(J43,2,2)="津江",1,IF(OR(LEFT(J43,2)="宇目",LEFT(J43,2)="弥生",LEFT(J43,2)="直川",LEFT(J43,2)="本匠"),1,VLOOKUP(I43,$I$5:$K$22,3,FALSE))))))</f>
        <v>#N/A</v>
      </c>
      <c r="BR43" s="151" t="e">
        <f>100*BO43+10*BP43+BQ43</f>
        <v>#VALUE!</v>
      </c>
    </row>
    <row r="44" spans="2:70" s="112" customFormat="1" ht="47.25" customHeight="1">
      <c r="B44" s="113"/>
      <c r="C44" s="114"/>
      <c r="D44" s="115"/>
      <c r="E44" s="116"/>
      <c r="F44" s="117"/>
      <c r="G44" s="118"/>
      <c r="H44" s="119"/>
      <c r="I44" s="113"/>
      <c r="J44" s="117"/>
      <c r="K44" s="116"/>
      <c r="L44" s="119"/>
      <c r="M44" s="113"/>
      <c r="N44" s="120"/>
      <c r="O44" s="121"/>
      <c r="P44" s="116"/>
      <c r="Q44" s="119"/>
      <c r="R44" s="122"/>
      <c r="S44" s="116"/>
      <c r="T44" s="116"/>
      <c r="U44" s="123"/>
      <c r="V44" s="124">
        <f>IF(T44="","",(HLOOKUP(BR44,'材積表'!$A$6:$BJ$106,U44+1,FALSE)*R44))</f>
        <v>0</v>
      </c>
      <c r="W44" s="125"/>
      <c r="X44" s="115"/>
      <c r="Y44" s="116"/>
      <c r="Z44" s="116"/>
      <c r="AA44" s="126"/>
      <c r="AB44" s="127"/>
      <c r="AC44" s="128"/>
      <c r="AD44" s="129">
        <f>IF(V44="","",IF(AA44&gt;R44,"伐面過大",IF(AND(Z44="皆",AC44&gt;0),"伐率不可",ROUND(V44*AA44/R44*IF(AC44="",1,AC44),0))))</f>
        <v>0</v>
      </c>
      <c r="AE44" s="130">
        <f>IF(Y44="主",ROUND(AD44*0.8,0),IF(Y44="間",ROUND(AD44*0.6,0),""))</f>
        <v>0</v>
      </c>
      <c r="AF44" s="131"/>
      <c r="AG44" s="132"/>
      <c r="AH44" s="133"/>
      <c r="AI44" s="134"/>
      <c r="AJ44" s="116"/>
      <c r="AK44" s="116"/>
      <c r="AL44" s="126"/>
      <c r="AM44" s="123"/>
      <c r="AN44" s="135"/>
      <c r="AO44" s="136">
        <f>IF(OR(AJ44="萌芽",AJ44="天然下種"),DATE(YEAR(X44)-(MONTH(X44)&lt;4)+6,4,1),"")</f>
        <v>0</v>
      </c>
      <c r="AP44" s="137">
        <f>IF(OR(AJ44="萌芽",AJ44="天然下種"),DATE(YEAR(X44)-(MONTH(X44)&lt;4)+8,3,31),"")</f>
        <v>0</v>
      </c>
      <c r="AQ44" s="116"/>
      <c r="AR44" s="116"/>
      <c r="AS44" s="138">
        <f>IF(AJ44="","",IF(OR(AJ44="萌芽",AJ44="天然下種"),AL44,""))</f>
        <v>0</v>
      </c>
      <c r="AT44" s="139"/>
      <c r="AU44" s="140"/>
      <c r="AV44" s="141"/>
      <c r="AW44" s="140" t="s">
        <v>109</v>
      </c>
      <c r="AX44" s="119"/>
      <c r="AY44" s="140" t="s">
        <v>109</v>
      </c>
      <c r="AZ44" s="142"/>
      <c r="BA44" s="143"/>
      <c r="BB44" s="144"/>
      <c r="BC44" s="145">
        <f>IF(D44="","",IF(AND(D44+30&lt;=W44,D44+90&gt;=W44),"","届日NG"))</f>
        <v>0</v>
      </c>
      <c r="BD44" s="146">
        <f>IF(Z44&lt;&gt;"皆","",IF(AND(Z44="皆",AA44&lt;=20),"","伐面NG"))</f>
        <v>0</v>
      </c>
      <c r="BE44" s="146">
        <f>IF(AND(Z44="皆",AC44&gt;0),"皆率NG",IF(Z44&lt;&gt;"択","",IF(AND(Z44="択",AC44&lt;=30%),"",IF(AND(Z44="択",AJ44="植栽",AC44&lt;=40%),"","択率NG"))))</f>
        <v>0</v>
      </c>
      <c r="BF44" s="146">
        <f>IF(Y44&lt;&gt;"間","",IF(AND(Y44="間",AC44&lt;=35%),"","間率NG"))</f>
        <v>0</v>
      </c>
      <c r="BG44" s="147" t="e">
        <f>IF(Q44=Q$5,VLOOKUP(T44,$T$5:$X$13,4,FALSE),IF(Q44=Q$8,VLOOKUP(T44,$T$5:$X$13,5,FALSE),VLOOKUP(T44,$T$5:$X$13,3,FALSE)))</f>
        <v>#N/A</v>
      </c>
      <c r="BH44" s="146">
        <f>IF(Y44&lt;&gt;"主","",IF(AND(Y44="主",U44&gt;=BG44),"","林齢NG"))</f>
        <v>0</v>
      </c>
      <c r="BI44" s="148">
        <f>IF(X44="","",IF(X44&lt;=DATE(YEAR(W44)+1,3,31),"","伐期NG"))</f>
        <v>0</v>
      </c>
      <c r="BJ44" s="146">
        <f>IF(AND(Z44="皆",AA44&lt;&gt;(AL44+AV44)),"造面NG",IF(AND(Z44="択",AA44*AC44&lt;&gt;AL44+AV44),"造面NG",""))</f>
        <v>0</v>
      </c>
      <c r="BK44" s="149">
        <f>IF(AJ44="","",IF(OR(AJ44="萌芽",AJ44="天然下種",Z44="択"),IF(AP44&lt;=DATE(YEAR(X44)-(MONTH(X44)&lt;4)+8,3,31),"","天更7年NG"),IF(AI44&lt;=DATE(YEAR(X44)-(MONTH(X44)&lt;4)+3,3,31),"","植栽2年NG")))</f>
        <v>0</v>
      </c>
      <c r="BL44" s="149">
        <f>IF(OR(AK44="",AK44="タケ"),"",IF(AM44&lt;VLOOKUP(AK44,$AK$5:$AM$11,2,FALSE),"少NG",IF(AM44&gt;VLOOKUP(AK44,$AK$5:$AM$11,3,FALSE),"多NG","")))</f>
        <v>0</v>
      </c>
      <c r="BM44" s="146">
        <f>IF(OR(AJ44="植栽",AJ44="播種",AJ44=""),"",IF(AL44=AS44,"","5面NG"))</f>
        <v>0</v>
      </c>
      <c r="BN44" s="149">
        <f>IF(OR(AR44="",AR44="タケ"),"",IF(AT44&lt;VLOOKUP(AR44,$AK$5:$AM$11,2,FALSE),"少NG",IF(AT44&gt;VLOOKUP(AR44,$AK$5:$AM$11,3,FALSE),"多NG","")))</f>
        <v>0</v>
      </c>
      <c r="BO44" s="150">
        <f>IF(T44="","",VLOOKUP(T44,$T$5:$U$13,2,FALSE))</f>
        <v>0</v>
      </c>
      <c r="BP44" s="150">
        <f>IF(I44="","",VLOOKUP(I44,$I$5:$K$22,2,FALSE))</f>
        <v>0</v>
      </c>
      <c r="BQ44" s="150" t="e">
        <f>IF(LEFT(J44,3)="野津町",1,IF(LEFT(J44,3)="野津原",2,IF(LEFT(J44,3)="佐賀関",4,IF(MID(J44,2,2)="津江",1,IF(OR(LEFT(J44,2)="宇目",LEFT(J44,2)="弥生",LEFT(J44,2)="直川",LEFT(J44,2)="本匠"),1,VLOOKUP(I44,$I$5:$K$22,3,FALSE))))))</f>
        <v>#N/A</v>
      </c>
      <c r="BR44" s="151" t="e">
        <f>100*BO44+10*BP44+BQ44</f>
        <v>#VALUE!</v>
      </c>
    </row>
    <row r="45" spans="2:70" s="112" customFormat="1" ht="47.25" customHeight="1">
      <c r="B45" s="113"/>
      <c r="C45" s="114"/>
      <c r="D45" s="115"/>
      <c r="E45" s="116"/>
      <c r="F45" s="117"/>
      <c r="G45" s="118"/>
      <c r="H45" s="119"/>
      <c r="I45" s="113"/>
      <c r="J45" s="117"/>
      <c r="K45" s="116"/>
      <c r="L45" s="119"/>
      <c r="M45" s="113"/>
      <c r="N45" s="120"/>
      <c r="O45" s="121"/>
      <c r="P45" s="116"/>
      <c r="Q45" s="119"/>
      <c r="R45" s="122"/>
      <c r="S45" s="116"/>
      <c r="T45" s="116"/>
      <c r="U45" s="123"/>
      <c r="V45" s="124">
        <f>IF(T45="","",(HLOOKUP(BR45,'材積表'!$A$6:$BJ$106,U45+1,FALSE)*R45))</f>
        <v>0</v>
      </c>
      <c r="W45" s="125"/>
      <c r="X45" s="115"/>
      <c r="Y45" s="116"/>
      <c r="Z45" s="116"/>
      <c r="AA45" s="126"/>
      <c r="AB45" s="127"/>
      <c r="AC45" s="128"/>
      <c r="AD45" s="129">
        <f>IF(V45="","",IF(AA45&gt;R45,"伐面過大",IF(AND(Z45="皆",AC45&gt;0),"伐率不可",ROUND(V45*AA45/R45*IF(AC45="",1,AC45),0))))</f>
        <v>0</v>
      </c>
      <c r="AE45" s="130">
        <f>IF(Y45="主",ROUND(AD45*0.8,0),IF(Y45="間",ROUND(AD45*0.6,0),""))</f>
        <v>0</v>
      </c>
      <c r="AF45" s="131"/>
      <c r="AG45" s="132"/>
      <c r="AH45" s="133"/>
      <c r="AI45" s="134"/>
      <c r="AJ45" s="116"/>
      <c r="AK45" s="116"/>
      <c r="AL45" s="126"/>
      <c r="AM45" s="123"/>
      <c r="AN45" s="135"/>
      <c r="AO45" s="136">
        <f>IF(OR(AJ45="萌芽",AJ45="天然下種"),DATE(YEAR(X45)-(MONTH(X45)&lt;4)+6,4,1),"")</f>
        <v>0</v>
      </c>
      <c r="AP45" s="137">
        <f>IF(OR(AJ45="萌芽",AJ45="天然下種"),DATE(YEAR(X45)-(MONTH(X45)&lt;4)+8,3,31),"")</f>
        <v>0</v>
      </c>
      <c r="AQ45" s="116"/>
      <c r="AR45" s="116"/>
      <c r="AS45" s="138">
        <f>IF(AJ45="","",IF(OR(AJ45="萌芽",AJ45="天然下種"),AL45,""))</f>
        <v>0</v>
      </c>
      <c r="AT45" s="139"/>
      <c r="AU45" s="140"/>
      <c r="AV45" s="141"/>
      <c r="AW45" s="140" t="s">
        <v>109</v>
      </c>
      <c r="AX45" s="119"/>
      <c r="AY45" s="140" t="s">
        <v>109</v>
      </c>
      <c r="AZ45" s="142"/>
      <c r="BA45" s="143"/>
      <c r="BB45" s="144"/>
      <c r="BC45" s="145">
        <f>IF(D45="","",IF(AND(D45+30&lt;=W45,D45+90&gt;=W45),"","届日NG"))</f>
        <v>0</v>
      </c>
      <c r="BD45" s="146">
        <f>IF(Z45&lt;&gt;"皆","",IF(AND(Z45="皆",AA45&lt;=20),"","伐面NG"))</f>
        <v>0</v>
      </c>
      <c r="BE45" s="146">
        <f>IF(AND(Z45="皆",AC45&gt;0),"皆率NG",IF(Z45&lt;&gt;"択","",IF(AND(Z45="択",AC45&lt;=30%),"",IF(AND(Z45="択",AJ45="植栽",AC45&lt;=40%),"","択率NG"))))</f>
        <v>0</v>
      </c>
      <c r="BF45" s="146">
        <f>IF(Y45&lt;&gt;"間","",IF(AND(Y45="間",AC45&lt;=35%),"","間率NG"))</f>
        <v>0</v>
      </c>
      <c r="BG45" s="147" t="e">
        <f>IF(Q45=Q$5,VLOOKUP(T45,$T$5:$X$13,4,FALSE),IF(Q45=Q$8,VLOOKUP(T45,$T$5:$X$13,5,FALSE),VLOOKUP(T45,$T$5:$X$13,3,FALSE)))</f>
        <v>#N/A</v>
      </c>
      <c r="BH45" s="146">
        <f>IF(Y45&lt;&gt;"主","",IF(AND(Y45="主",U45&gt;=BG45),"","林齢NG"))</f>
        <v>0</v>
      </c>
      <c r="BI45" s="148">
        <f>IF(X45="","",IF(X45&lt;=DATE(YEAR(W45)+1,3,31),"","伐期NG"))</f>
        <v>0</v>
      </c>
      <c r="BJ45" s="146">
        <f>IF(AND(Z45="皆",AA45&lt;&gt;(AL45+AV45)),"造面NG",IF(AND(Z45="択",AA45*AC45&lt;&gt;AL45+AV45),"造面NG",""))</f>
        <v>0</v>
      </c>
      <c r="BK45" s="149">
        <f>IF(AJ45="","",IF(OR(AJ45="萌芽",AJ45="天然下種",Z45="択"),IF(AP45&lt;=DATE(YEAR(X45)-(MONTH(X45)&lt;4)+8,3,31),"","天更7年NG"),IF(AI45&lt;=DATE(YEAR(X45)-(MONTH(X45)&lt;4)+3,3,31),"","植栽2年NG")))</f>
        <v>0</v>
      </c>
      <c r="BL45" s="149">
        <f>IF(OR(AK45="",AK45="タケ"),"",IF(AM45&lt;VLOOKUP(AK45,$AK$5:$AM$11,2,FALSE),"少NG",IF(AM45&gt;VLOOKUP(AK45,$AK$5:$AM$11,3,FALSE),"多NG","")))</f>
        <v>0</v>
      </c>
      <c r="BM45" s="146">
        <f>IF(OR(AJ45="植栽",AJ45="播種",AJ45=""),"",IF(AL45=AS45,"","5面NG"))</f>
        <v>0</v>
      </c>
      <c r="BN45" s="149">
        <f>IF(OR(AR45="",AR45="タケ"),"",IF(AT45&lt;VLOOKUP(AR45,$AK$5:$AM$11,2,FALSE),"少NG",IF(AT45&gt;VLOOKUP(AR45,$AK$5:$AM$11,3,FALSE),"多NG","")))</f>
        <v>0</v>
      </c>
      <c r="BO45" s="150">
        <f>IF(T45="","",VLOOKUP(T45,$T$5:$U$13,2,FALSE))</f>
        <v>0</v>
      </c>
      <c r="BP45" s="150">
        <f>IF(I45="","",VLOOKUP(I45,$I$5:$K$22,2,FALSE))</f>
        <v>0</v>
      </c>
      <c r="BQ45" s="150" t="e">
        <f>IF(LEFT(J45,3)="野津町",1,IF(LEFT(J45,3)="野津原",2,IF(LEFT(J45,3)="佐賀関",4,IF(MID(J45,2,2)="津江",1,IF(OR(LEFT(J45,2)="宇目",LEFT(J45,2)="弥生",LEFT(J45,2)="直川",LEFT(J45,2)="本匠"),1,VLOOKUP(I45,$I$5:$K$22,3,FALSE))))))</f>
        <v>#N/A</v>
      </c>
      <c r="BR45" s="151" t="e">
        <f>100*BO45+10*BP45+BQ45</f>
        <v>#VALUE!</v>
      </c>
    </row>
    <row r="46" spans="2:70" s="112" customFormat="1" ht="47.25" customHeight="1">
      <c r="B46" s="113"/>
      <c r="C46" s="114"/>
      <c r="D46" s="115"/>
      <c r="E46" s="116"/>
      <c r="F46" s="117"/>
      <c r="G46" s="118"/>
      <c r="H46" s="119"/>
      <c r="I46" s="113"/>
      <c r="J46" s="117"/>
      <c r="K46" s="116"/>
      <c r="L46" s="119"/>
      <c r="M46" s="113"/>
      <c r="N46" s="120"/>
      <c r="O46" s="121"/>
      <c r="P46" s="116"/>
      <c r="Q46" s="119"/>
      <c r="R46" s="122"/>
      <c r="S46" s="116"/>
      <c r="T46" s="116"/>
      <c r="U46" s="123"/>
      <c r="V46" s="124">
        <f>IF(T46="","",(HLOOKUP(BR46,'材積表'!$A$6:$BJ$106,U46+1,FALSE)*R46))</f>
        <v>0</v>
      </c>
      <c r="W46" s="125"/>
      <c r="X46" s="115"/>
      <c r="Y46" s="116"/>
      <c r="Z46" s="116"/>
      <c r="AA46" s="126"/>
      <c r="AB46" s="127"/>
      <c r="AC46" s="128"/>
      <c r="AD46" s="129">
        <f>IF(V46="","",IF(AA46&gt;R46,"伐面過大",IF(AND(Z46="皆",AC46&gt;0),"伐率不可",ROUND(V46*AA46/R46*IF(AC46="",1,AC46),0))))</f>
        <v>0</v>
      </c>
      <c r="AE46" s="130">
        <f>IF(Y46="主",ROUND(AD46*0.8,0),IF(Y46="間",ROUND(AD46*0.6,0),""))</f>
        <v>0</v>
      </c>
      <c r="AF46" s="131"/>
      <c r="AG46" s="132"/>
      <c r="AH46" s="133"/>
      <c r="AI46" s="134"/>
      <c r="AJ46" s="116"/>
      <c r="AK46" s="116"/>
      <c r="AL46" s="126"/>
      <c r="AM46" s="123"/>
      <c r="AN46" s="135"/>
      <c r="AO46" s="136">
        <f>IF(OR(AJ46="萌芽",AJ46="天然下種"),DATE(YEAR(X46)-(MONTH(X46)&lt;4)+6,4,1),"")</f>
        <v>0</v>
      </c>
      <c r="AP46" s="137">
        <f>IF(OR(AJ46="萌芽",AJ46="天然下種"),DATE(YEAR(X46)-(MONTH(X46)&lt;4)+8,3,31),"")</f>
        <v>0</v>
      </c>
      <c r="AQ46" s="116"/>
      <c r="AR46" s="116"/>
      <c r="AS46" s="138">
        <f>IF(AJ46="","",IF(OR(AJ46="萌芽",AJ46="天然下種"),AL46,""))</f>
        <v>0</v>
      </c>
      <c r="AT46" s="139"/>
      <c r="AU46" s="140"/>
      <c r="AV46" s="141"/>
      <c r="AW46" s="140" t="s">
        <v>109</v>
      </c>
      <c r="AX46" s="119"/>
      <c r="AY46" s="140" t="s">
        <v>109</v>
      </c>
      <c r="AZ46" s="142"/>
      <c r="BA46" s="143"/>
      <c r="BB46" s="144"/>
      <c r="BC46" s="145">
        <f>IF(D46="","",IF(AND(D46+30&lt;=W46,D46+90&gt;=W46),"","届日NG"))</f>
        <v>0</v>
      </c>
      <c r="BD46" s="146">
        <f>IF(Z46&lt;&gt;"皆","",IF(AND(Z46="皆",AA46&lt;=20),"","伐面NG"))</f>
        <v>0</v>
      </c>
      <c r="BE46" s="146">
        <f>IF(AND(Z46="皆",AC46&gt;0),"皆率NG",IF(Z46&lt;&gt;"択","",IF(AND(Z46="択",AC46&lt;=30%),"",IF(AND(Z46="択",AJ46="植栽",AC46&lt;=40%),"","択率NG"))))</f>
        <v>0</v>
      </c>
      <c r="BF46" s="146">
        <f>IF(Y46&lt;&gt;"間","",IF(AND(Y46="間",AC46&lt;=35%),"","間率NG"))</f>
        <v>0</v>
      </c>
      <c r="BG46" s="147" t="e">
        <f>IF(Q46=Q$5,VLOOKUP(T46,$T$5:$X$13,4,FALSE),IF(Q46=Q$8,VLOOKUP(T46,$T$5:$X$13,5,FALSE),VLOOKUP(T46,$T$5:$X$13,3,FALSE)))</f>
        <v>#N/A</v>
      </c>
      <c r="BH46" s="146">
        <f>IF(Y46&lt;&gt;"主","",IF(AND(Y46="主",U46&gt;=BG46),"","林齢NG"))</f>
        <v>0</v>
      </c>
      <c r="BI46" s="148">
        <f>IF(X46="","",IF(X46&lt;=DATE(YEAR(W46)+1,3,31),"","伐期NG"))</f>
        <v>0</v>
      </c>
      <c r="BJ46" s="146">
        <f>IF(AND(Z46="皆",AA46&lt;&gt;(AL46+AV46)),"造面NG",IF(AND(Z46="択",AA46*AC46&lt;&gt;AL46+AV46),"造面NG",""))</f>
        <v>0</v>
      </c>
      <c r="BK46" s="149">
        <f>IF(AJ46="","",IF(OR(AJ46="萌芽",AJ46="天然下種",Z46="択"),IF(AP46&lt;=DATE(YEAR(X46)-(MONTH(X46)&lt;4)+8,3,31),"","天更7年NG"),IF(AI46&lt;=DATE(YEAR(X46)-(MONTH(X46)&lt;4)+3,3,31),"","植栽2年NG")))</f>
        <v>0</v>
      </c>
      <c r="BL46" s="149">
        <f>IF(OR(AK46="",AK46="タケ"),"",IF(AM46&lt;VLOOKUP(AK46,$AK$5:$AM$11,2,FALSE),"少NG",IF(AM46&gt;VLOOKUP(AK46,$AK$5:$AM$11,3,FALSE),"多NG","")))</f>
        <v>0</v>
      </c>
      <c r="BM46" s="146">
        <f>IF(OR(AJ46="植栽",AJ46="播種",AJ46=""),"",IF(AL46=AS46,"","5面NG"))</f>
        <v>0</v>
      </c>
      <c r="BN46" s="149">
        <f>IF(OR(AR46="",AR46="タケ"),"",IF(AT46&lt;VLOOKUP(AR46,$AK$5:$AM$11,2,FALSE),"少NG",IF(AT46&gt;VLOOKUP(AR46,$AK$5:$AM$11,3,FALSE),"多NG","")))</f>
        <v>0</v>
      </c>
      <c r="BO46" s="150">
        <f>IF(T46="","",VLOOKUP(T46,$T$5:$U$13,2,FALSE))</f>
        <v>0</v>
      </c>
      <c r="BP46" s="150">
        <f>IF(I46="","",VLOOKUP(I46,$I$5:$K$22,2,FALSE))</f>
        <v>0</v>
      </c>
      <c r="BQ46" s="150" t="e">
        <f>IF(LEFT(J46,3)="野津町",1,IF(LEFT(J46,3)="野津原",2,IF(LEFT(J46,3)="佐賀関",4,IF(MID(J46,2,2)="津江",1,IF(OR(LEFT(J46,2)="宇目",LEFT(J46,2)="弥生",LEFT(J46,2)="直川",LEFT(J46,2)="本匠"),1,VLOOKUP(I46,$I$5:$K$22,3,FALSE))))))</f>
        <v>#N/A</v>
      </c>
      <c r="BR46" s="151" t="e">
        <f>100*BO46+10*BP46+BQ46</f>
        <v>#VALUE!</v>
      </c>
    </row>
    <row r="47" spans="2:70" s="112" customFormat="1" ht="47.25" customHeight="1">
      <c r="B47" s="113"/>
      <c r="C47" s="114"/>
      <c r="D47" s="115"/>
      <c r="E47" s="116"/>
      <c r="F47" s="117"/>
      <c r="G47" s="118"/>
      <c r="H47" s="119"/>
      <c r="I47" s="113"/>
      <c r="J47" s="117"/>
      <c r="K47" s="116"/>
      <c r="L47" s="119"/>
      <c r="M47" s="113"/>
      <c r="N47" s="120"/>
      <c r="O47" s="121"/>
      <c r="P47" s="116"/>
      <c r="Q47" s="119"/>
      <c r="R47" s="122"/>
      <c r="S47" s="116"/>
      <c r="T47" s="116"/>
      <c r="U47" s="123"/>
      <c r="V47" s="124">
        <f>IF(T47="","",(HLOOKUP(BR47,'材積表'!$A$6:$BJ$106,U47+1,FALSE)*R47))</f>
        <v>0</v>
      </c>
      <c r="W47" s="125"/>
      <c r="X47" s="115"/>
      <c r="Y47" s="116"/>
      <c r="Z47" s="116"/>
      <c r="AA47" s="126"/>
      <c r="AB47" s="127"/>
      <c r="AC47" s="128"/>
      <c r="AD47" s="129">
        <f>IF(V47="","",IF(AA47&gt;R47,"伐面過大",IF(AND(Z47="皆",AC47&gt;0),"伐率不可",ROUND(V47*AA47/R47*IF(AC47="",1,AC47),0))))</f>
        <v>0</v>
      </c>
      <c r="AE47" s="130">
        <f>IF(Y47="主",ROUND(AD47*0.8,0),IF(Y47="間",ROUND(AD47*0.6,0),""))</f>
        <v>0</v>
      </c>
      <c r="AF47" s="131"/>
      <c r="AG47" s="132"/>
      <c r="AH47" s="133"/>
      <c r="AI47" s="134"/>
      <c r="AJ47" s="116"/>
      <c r="AK47" s="116"/>
      <c r="AL47" s="126"/>
      <c r="AM47" s="123"/>
      <c r="AN47" s="135"/>
      <c r="AO47" s="136">
        <f>IF(OR(AJ47="萌芽",AJ47="天然下種"),DATE(YEAR(X47)-(MONTH(X47)&lt;4)+6,4,1),"")</f>
        <v>0</v>
      </c>
      <c r="AP47" s="137">
        <f>IF(OR(AJ47="萌芽",AJ47="天然下種"),DATE(YEAR(X47)-(MONTH(X47)&lt;4)+8,3,31),"")</f>
        <v>0</v>
      </c>
      <c r="AQ47" s="116"/>
      <c r="AR47" s="116"/>
      <c r="AS47" s="138">
        <f>IF(AJ47="","",IF(OR(AJ47="萌芽",AJ47="天然下種"),AL47,""))</f>
        <v>0</v>
      </c>
      <c r="AT47" s="139"/>
      <c r="AU47" s="140"/>
      <c r="AV47" s="141"/>
      <c r="AW47" s="140" t="s">
        <v>109</v>
      </c>
      <c r="AX47" s="119"/>
      <c r="AY47" s="140" t="s">
        <v>109</v>
      </c>
      <c r="AZ47" s="142"/>
      <c r="BA47" s="143"/>
      <c r="BB47" s="144"/>
      <c r="BC47" s="145">
        <f>IF(D47="","",IF(AND(D47+30&lt;=W47,D47+90&gt;=W47),"","届日NG"))</f>
        <v>0</v>
      </c>
      <c r="BD47" s="146">
        <f>IF(Z47&lt;&gt;"皆","",IF(AND(Z47="皆",AA47&lt;=20),"","伐面NG"))</f>
        <v>0</v>
      </c>
      <c r="BE47" s="146">
        <f>IF(AND(Z47="皆",AC47&gt;0),"皆率NG",IF(Z47&lt;&gt;"択","",IF(AND(Z47="択",AC47&lt;=30%),"",IF(AND(Z47="択",AJ47="植栽",AC47&lt;=40%),"","択率NG"))))</f>
        <v>0</v>
      </c>
      <c r="BF47" s="146">
        <f>IF(Y47&lt;&gt;"間","",IF(AND(Y47="間",AC47&lt;=35%),"","間率NG"))</f>
        <v>0</v>
      </c>
      <c r="BG47" s="147" t="e">
        <f>IF(Q47=Q$5,VLOOKUP(T47,$T$5:$X$13,4,FALSE),IF(Q47=Q$8,VLOOKUP(T47,$T$5:$X$13,5,FALSE),VLOOKUP(T47,$T$5:$X$13,3,FALSE)))</f>
        <v>#N/A</v>
      </c>
      <c r="BH47" s="146">
        <f>IF(Y47&lt;&gt;"主","",IF(AND(Y47="主",U47&gt;=BG47),"","林齢NG"))</f>
        <v>0</v>
      </c>
      <c r="BI47" s="148">
        <f>IF(X47="","",IF(X47&lt;=DATE(YEAR(W47)+1,3,31),"","伐期NG"))</f>
        <v>0</v>
      </c>
      <c r="BJ47" s="146">
        <f>IF(AND(Z47="皆",AA47&lt;&gt;(AL47+AV47)),"造面NG",IF(AND(Z47="択",AA47*AC47&lt;&gt;AL47+AV47),"造面NG",""))</f>
        <v>0</v>
      </c>
      <c r="BK47" s="149">
        <f>IF(AJ47="","",IF(OR(AJ47="萌芽",AJ47="天然下種",Z47="択"),IF(AP47&lt;=DATE(YEAR(X47)-(MONTH(X47)&lt;4)+8,3,31),"","天更7年NG"),IF(AI47&lt;=DATE(YEAR(X47)-(MONTH(X47)&lt;4)+3,3,31),"","植栽2年NG")))</f>
        <v>0</v>
      </c>
      <c r="BL47" s="149">
        <f>IF(OR(AK47="",AK47="タケ"),"",IF(AM47&lt;VLOOKUP(AK47,$AK$5:$AM$11,2,FALSE),"少NG",IF(AM47&gt;VLOOKUP(AK47,$AK$5:$AM$11,3,FALSE),"多NG","")))</f>
        <v>0</v>
      </c>
      <c r="BM47" s="146">
        <f>IF(OR(AJ47="植栽",AJ47="播種",AJ47=""),"",IF(AL47=AS47,"","5面NG"))</f>
        <v>0</v>
      </c>
      <c r="BN47" s="149">
        <f>IF(OR(AR47="",AR47="タケ"),"",IF(AT47&lt;VLOOKUP(AR47,$AK$5:$AM$11,2,FALSE),"少NG",IF(AT47&gt;VLOOKUP(AR47,$AK$5:$AM$11,3,FALSE),"多NG","")))</f>
        <v>0</v>
      </c>
      <c r="BO47" s="150">
        <f>IF(T47="","",VLOOKUP(T47,$T$5:$U$13,2,FALSE))</f>
        <v>0</v>
      </c>
      <c r="BP47" s="150">
        <f>IF(I47="","",VLOOKUP(I47,$I$5:$K$22,2,FALSE))</f>
        <v>0</v>
      </c>
      <c r="BQ47" s="150" t="e">
        <f>IF(LEFT(J47,3)="野津町",1,IF(LEFT(J47,3)="野津原",2,IF(LEFT(J47,3)="佐賀関",4,IF(MID(J47,2,2)="津江",1,IF(OR(LEFT(J47,2)="宇目",LEFT(J47,2)="弥生",LEFT(J47,2)="直川",LEFT(J47,2)="本匠"),1,VLOOKUP(I47,$I$5:$K$22,3,FALSE))))))</f>
        <v>#N/A</v>
      </c>
      <c r="BR47" s="151" t="e">
        <f>100*BO47+10*BP47+BQ47</f>
        <v>#VALUE!</v>
      </c>
    </row>
    <row r="48" spans="2:70" s="112" customFormat="1" ht="47.25" customHeight="1">
      <c r="B48" s="113"/>
      <c r="C48" s="114"/>
      <c r="D48" s="115"/>
      <c r="E48" s="116"/>
      <c r="F48" s="117"/>
      <c r="G48" s="118"/>
      <c r="H48" s="119"/>
      <c r="I48" s="113"/>
      <c r="J48" s="117"/>
      <c r="K48" s="116"/>
      <c r="L48" s="119"/>
      <c r="M48" s="113"/>
      <c r="N48" s="120"/>
      <c r="O48" s="121"/>
      <c r="P48" s="116"/>
      <c r="Q48" s="119"/>
      <c r="R48" s="122"/>
      <c r="S48" s="116"/>
      <c r="T48" s="116"/>
      <c r="U48" s="123"/>
      <c r="V48" s="124">
        <f>IF(T48="","",(HLOOKUP(BR48,'材積表'!$A$6:$BJ$106,U48+1,FALSE)*R48))</f>
        <v>0</v>
      </c>
      <c r="W48" s="125"/>
      <c r="X48" s="115"/>
      <c r="Y48" s="116"/>
      <c r="Z48" s="116"/>
      <c r="AA48" s="126"/>
      <c r="AB48" s="127"/>
      <c r="AC48" s="128"/>
      <c r="AD48" s="129">
        <f>IF(V48="","",IF(AA48&gt;R48,"伐面過大",IF(AND(Z48="皆",AC48&gt;0),"伐率不可",ROUND(V48*AA48/R48*IF(AC48="",1,AC48),0))))</f>
        <v>0</v>
      </c>
      <c r="AE48" s="130">
        <f>IF(Y48="主",ROUND(AD48*0.8,0),IF(Y48="間",ROUND(AD48*0.6,0),""))</f>
        <v>0</v>
      </c>
      <c r="AF48" s="131"/>
      <c r="AG48" s="132"/>
      <c r="AH48" s="133"/>
      <c r="AI48" s="134"/>
      <c r="AJ48" s="116"/>
      <c r="AK48" s="116"/>
      <c r="AL48" s="126"/>
      <c r="AM48" s="123"/>
      <c r="AN48" s="135"/>
      <c r="AO48" s="136">
        <f>IF(OR(AJ48="萌芽",AJ48="天然下種"),DATE(YEAR(X48)-(MONTH(X48)&lt;4)+6,4,1),"")</f>
        <v>0</v>
      </c>
      <c r="AP48" s="137">
        <f>IF(OR(AJ48="萌芽",AJ48="天然下種"),DATE(YEAR(X48)-(MONTH(X48)&lt;4)+8,3,31),"")</f>
        <v>0</v>
      </c>
      <c r="AQ48" s="116"/>
      <c r="AR48" s="116"/>
      <c r="AS48" s="138">
        <f>IF(AJ48="","",IF(OR(AJ48="萌芽",AJ48="天然下種"),AL48,""))</f>
        <v>0</v>
      </c>
      <c r="AT48" s="139"/>
      <c r="AU48" s="140"/>
      <c r="AV48" s="141"/>
      <c r="AW48" s="140" t="s">
        <v>109</v>
      </c>
      <c r="AX48" s="119"/>
      <c r="AY48" s="140" t="s">
        <v>109</v>
      </c>
      <c r="AZ48" s="142"/>
      <c r="BA48" s="143"/>
      <c r="BB48" s="144"/>
      <c r="BC48" s="145">
        <f>IF(D48="","",IF(AND(D48+30&lt;=W48,D48+90&gt;=W48),"","届日NG"))</f>
        <v>0</v>
      </c>
      <c r="BD48" s="146">
        <f>IF(Z48&lt;&gt;"皆","",IF(AND(Z48="皆",AA48&lt;=20),"","伐面NG"))</f>
        <v>0</v>
      </c>
      <c r="BE48" s="146">
        <f>IF(AND(Z48="皆",AC48&gt;0),"皆率NG",IF(Z48&lt;&gt;"択","",IF(AND(Z48="択",AC48&lt;=30%),"",IF(AND(Z48="択",AJ48="植栽",AC48&lt;=40%),"","択率NG"))))</f>
        <v>0</v>
      </c>
      <c r="BF48" s="146">
        <f>IF(Y48&lt;&gt;"間","",IF(AND(Y48="間",AC48&lt;=35%),"","間率NG"))</f>
        <v>0</v>
      </c>
      <c r="BG48" s="147" t="e">
        <f>IF(Q48=Q$5,VLOOKUP(T48,$T$5:$X$13,4,FALSE),IF(Q48=Q$8,VLOOKUP(T48,$T$5:$X$13,5,FALSE),VLOOKUP(T48,$T$5:$X$13,3,FALSE)))</f>
        <v>#N/A</v>
      </c>
      <c r="BH48" s="146">
        <f>IF(Y48&lt;&gt;"主","",IF(AND(Y48="主",U48&gt;=BG48),"","林齢NG"))</f>
        <v>0</v>
      </c>
      <c r="BI48" s="148">
        <f>IF(X48="","",IF(X48&lt;=DATE(YEAR(W48)+1,3,31),"","伐期NG"))</f>
        <v>0</v>
      </c>
      <c r="BJ48" s="146">
        <f>IF(AND(Z48="皆",AA48&lt;&gt;(AL48+AV48)),"造面NG",IF(AND(Z48="択",AA48*AC48&lt;&gt;AL48+AV48),"造面NG",""))</f>
        <v>0</v>
      </c>
      <c r="BK48" s="149">
        <f>IF(AJ48="","",IF(OR(AJ48="萌芽",AJ48="天然下種",Z48="択"),IF(AP48&lt;=DATE(YEAR(X48)-(MONTH(X48)&lt;4)+8,3,31),"","天更7年NG"),IF(AI48&lt;=DATE(YEAR(X48)-(MONTH(X48)&lt;4)+3,3,31),"","植栽2年NG")))</f>
        <v>0</v>
      </c>
      <c r="BL48" s="149">
        <f>IF(OR(AK48="",AK48="タケ"),"",IF(AM48&lt;VLOOKUP(AK48,$AK$5:$AM$11,2,FALSE),"少NG",IF(AM48&gt;VLOOKUP(AK48,$AK$5:$AM$11,3,FALSE),"多NG","")))</f>
        <v>0</v>
      </c>
      <c r="BM48" s="146">
        <f>IF(OR(AJ48="植栽",AJ48="播種",AJ48=""),"",IF(AL48=AS48,"","5面NG"))</f>
        <v>0</v>
      </c>
      <c r="BN48" s="149">
        <f>IF(OR(AR48="",AR48="タケ"),"",IF(AT48&lt;VLOOKUP(AR48,$AK$5:$AM$11,2,FALSE),"少NG",IF(AT48&gt;VLOOKUP(AR48,$AK$5:$AM$11,3,FALSE),"多NG","")))</f>
        <v>0</v>
      </c>
      <c r="BO48" s="150">
        <f>IF(T48="","",VLOOKUP(T48,$T$5:$U$13,2,FALSE))</f>
        <v>0</v>
      </c>
      <c r="BP48" s="150">
        <f>IF(I48="","",VLOOKUP(I48,$I$5:$K$22,2,FALSE))</f>
        <v>0</v>
      </c>
      <c r="BQ48" s="150" t="e">
        <f>IF(LEFT(J48,3)="野津町",1,IF(LEFT(J48,3)="野津原",2,IF(LEFT(J48,3)="佐賀関",4,IF(MID(J48,2,2)="津江",1,IF(OR(LEFT(J48,2)="宇目",LEFT(J48,2)="弥生",LEFT(J48,2)="直川",LEFT(J48,2)="本匠"),1,VLOOKUP(I48,$I$5:$K$22,3,FALSE))))))</f>
        <v>#N/A</v>
      </c>
      <c r="BR48" s="151" t="e">
        <f>100*BO48+10*BP48+BQ48</f>
        <v>#VALUE!</v>
      </c>
    </row>
    <row r="49" spans="2:70" s="112" customFormat="1" ht="47.25" customHeight="1">
      <c r="B49" s="113"/>
      <c r="C49" s="114"/>
      <c r="D49" s="115"/>
      <c r="E49" s="116"/>
      <c r="F49" s="117"/>
      <c r="G49" s="118"/>
      <c r="H49" s="119"/>
      <c r="I49" s="113"/>
      <c r="J49" s="117"/>
      <c r="K49" s="116"/>
      <c r="L49" s="119"/>
      <c r="M49" s="113"/>
      <c r="N49" s="120"/>
      <c r="O49" s="121"/>
      <c r="P49" s="116"/>
      <c r="Q49" s="119"/>
      <c r="R49" s="122"/>
      <c r="S49" s="116"/>
      <c r="T49" s="116"/>
      <c r="U49" s="123"/>
      <c r="V49" s="124">
        <f>IF(T49="","",(HLOOKUP(BR49,'材積表'!$A$6:$BJ$106,U49+1,FALSE)*R49))</f>
        <v>0</v>
      </c>
      <c r="W49" s="125"/>
      <c r="X49" s="115"/>
      <c r="Y49" s="116"/>
      <c r="Z49" s="116"/>
      <c r="AA49" s="126"/>
      <c r="AB49" s="127"/>
      <c r="AC49" s="128"/>
      <c r="AD49" s="129">
        <f>IF(V49="","",IF(AA49&gt;R49,"伐面過大",IF(AND(Z49="皆",AC49&gt;0),"伐率不可",ROUND(V49*AA49/R49*IF(AC49="",1,AC49),0))))</f>
        <v>0</v>
      </c>
      <c r="AE49" s="130">
        <f>IF(Y49="主",ROUND(AD49*0.8,0),IF(Y49="間",ROUND(AD49*0.6,0),""))</f>
        <v>0</v>
      </c>
      <c r="AF49" s="131"/>
      <c r="AG49" s="132"/>
      <c r="AH49" s="133"/>
      <c r="AI49" s="134"/>
      <c r="AJ49" s="116"/>
      <c r="AK49" s="116"/>
      <c r="AL49" s="126"/>
      <c r="AM49" s="123"/>
      <c r="AN49" s="135"/>
      <c r="AO49" s="136">
        <f>IF(OR(AJ49="萌芽",AJ49="天然下種"),DATE(YEAR(X49)-(MONTH(X49)&lt;4)+6,4,1),"")</f>
        <v>0</v>
      </c>
      <c r="AP49" s="137">
        <f>IF(OR(AJ49="萌芽",AJ49="天然下種"),DATE(YEAR(X49)-(MONTH(X49)&lt;4)+8,3,31),"")</f>
        <v>0</v>
      </c>
      <c r="AQ49" s="116"/>
      <c r="AR49" s="116"/>
      <c r="AS49" s="138">
        <f>IF(AJ49="","",IF(OR(AJ49="萌芽",AJ49="天然下種"),AL49,""))</f>
        <v>0</v>
      </c>
      <c r="AT49" s="139"/>
      <c r="AU49" s="140"/>
      <c r="AV49" s="141"/>
      <c r="AW49" s="140" t="s">
        <v>109</v>
      </c>
      <c r="AX49" s="119"/>
      <c r="AY49" s="140" t="s">
        <v>109</v>
      </c>
      <c r="AZ49" s="142"/>
      <c r="BA49" s="143"/>
      <c r="BB49" s="144"/>
      <c r="BC49" s="145">
        <f>IF(D49="","",IF(AND(D49+30&lt;=W49,D49+90&gt;=W49),"","届日NG"))</f>
        <v>0</v>
      </c>
      <c r="BD49" s="146">
        <f>IF(Z49&lt;&gt;"皆","",IF(AND(Z49="皆",AA49&lt;=20),"","伐面NG"))</f>
        <v>0</v>
      </c>
      <c r="BE49" s="146">
        <f>IF(AND(Z49="皆",AC49&gt;0),"皆率NG",IF(Z49&lt;&gt;"択","",IF(AND(Z49="択",AC49&lt;=30%),"",IF(AND(Z49="択",AJ49="植栽",AC49&lt;=40%),"","択率NG"))))</f>
        <v>0</v>
      </c>
      <c r="BF49" s="146">
        <f>IF(Y49&lt;&gt;"間","",IF(AND(Y49="間",AC49&lt;=35%),"","間率NG"))</f>
        <v>0</v>
      </c>
      <c r="BG49" s="147" t="e">
        <f>IF(Q49=Q$5,VLOOKUP(T49,$T$5:$X$13,4,FALSE),IF(Q49=Q$8,VLOOKUP(T49,$T$5:$X$13,5,FALSE),VLOOKUP(T49,$T$5:$X$13,3,FALSE)))</f>
        <v>#N/A</v>
      </c>
      <c r="BH49" s="146">
        <f>IF(Y49&lt;&gt;"主","",IF(AND(Y49="主",U49&gt;=BG49),"","林齢NG"))</f>
        <v>0</v>
      </c>
      <c r="BI49" s="148">
        <f>IF(X49="","",IF(X49&lt;=DATE(YEAR(W49)+1,3,31),"","伐期NG"))</f>
        <v>0</v>
      </c>
      <c r="BJ49" s="146">
        <f>IF(AND(Z49="皆",AA49&lt;&gt;(AL49+AV49)),"造面NG",IF(AND(Z49="択",AA49*AC49&lt;&gt;AL49+AV49),"造面NG",""))</f>
        <v>0</v>
      </c>
      <c r="BK49" s="149">
        <f>IF(AJ49="","",IF(OR(AJ49="萌芽",AJ49="天然下種",Z49="択"),IF(AP49&lt;=DATE(YEAR(X49)-(MONTH(X49)&lt;4)+8,3,31),"","天更7年NG"),IF(AI49&lt;=DATE(YEAR(X49)-(MONTH(X49)&lt;4)+3,3,31),"","植栽2年NG")))</f>
        <v>0</v>
      </c>
      <c r="BL49" s="149">
        <f>IF(OR(AK49="",AK49="タケ"),"",IF(AM49&lt;VLOOKUP(AK49,$AK$5:$AM$11,2,FALSE),"少NG",IF(AM49&gt;VLOOKUP(AK49,$AK$5:$AM$11,3,FALSE),"多NG","")))</f>
        <v>0</v>
      </c>
      <c r="BM49" s="146">
        <f>IF(OR(AJ49="植栽",AJ49="播種",AJ49=""),"",IF(AL49=AS49,"","5面NG"))</f>
        <v>0</v>
      </c>
      <c r="BN49" s="149">
        <f>IF(OR(AR49="",AR49="タケ"),"",IF(AT49&lt;VLOOKUP(AR49,$AK$5:$AM$11,2,FALSE),"少NG",IF(AT49&gt;VLOOKUP(AR49,$AK$5:$AM$11,3,FALSE),"多NG","")))</f>
        <v>0</v>
      </c>
      <c r="BO49" s="150">
        <f>IF(T49="","",VLOOKUP(T49,$T$5:$U$13,2,FALSE))</f>
        <v>0</v>
      </c>
      <c r="BP49" s="150">
        <f>IF(I49="","",VLOOKUP(I49,$I$5:$K$22,2,FALSE))</f>
        <v>0</v>
      </c>
      <c r="BQ49" s="150" t="e">
        <f>IF(LEFT(J49,3)="野津町",1,IF(LEFT(J49,3)="野津原",2,IF(LEFT(J49,3)="佐賀関",4,IF(MID(J49,2,2)="津江",1,IF(OR(LEFT(J49,2)="宇目",LEFT(J49,2)="弥生",LEFT(J49,2)="直川",LEFT(J49,2)="本匠"),1,VLOOKUP(I49,$I$5:$K$22,3,FALSE))))))</f>
        <v>#N/A</v>
      </c>
      <c r="BR49" s="151" t="e">
        <f>100*BO49+10*BP49+BQ49</f>
        <v>#VALUE!</v>
      </c>
    </row>
    <row r="50" spans="2:70" s="112" customFormat="1" ht="47.25" customHeight="1">
      <c r="B50" s="113"/>
      <c r="C50" s="114"/>
      <c r="D50" s="115"/>
      <c r="E50" s="116"/>
      <c r="F50" s="117"/>
      <c r="G50" s="118"/>
      <c r="H50" s="119"/>
      <c r="I50" s="113"/>
      <c r="J50" s="117"/>
      <c r="K50" s="116"/>
      <c r="L50" s="119"/>
      <c r="M50" s="113"/>
      <c r="N50" s="120"/>
      <c r="O50" s="121"/>
      <c r="P50" s="116"/>
      <c r="Q50" s="119"/>
      <c r="R50" s="122"/>
      <c r="S50" s="116"/>
      <c r="T50" s="116"/>
      <c r="U50" s="123"/>
      <c r="V50" s="124">
        <f>IF(T50="","",(HLOOKUP(BR50,'材積表'!$A$6:$BJ$106,U50+1,FALSE)*R50))</f>
        <v>0</v>
      </c>
      <c r="W50" s="125"/>
      <c r="X50" s="115"/>
      <c r="Y50" s="116"/>
      <c r="Z50" s="116"/>
      <c r="AA50" s="126"/>
      <c r="AB50" s="127"/>
      <c r="AC50" s="128"/>
      <c r="AD50" s="129">
        <f>IF(V50="","",IF(AA50&gt;R50,"伐面過大",IF(AND(Z50="皆",AC50&gt;0),"伐率不可",ROUND(V50*AA50/R50*IF(AC50="",1,AC50),0))))</f>
        <v>0</v>
      </c>
      <c r="AE50" s="130">
        <f>IF(Y50="主",ROUND(AD50*0.8,0),IF(Y50="間",ROUND(AD50*0.6,0),""))</f>
        <v>0</v>
      </c>
      <c r="AF50" s="131"/>
      <c r="AG50" s="132"/>
      <c r="AH50" s="133"/>
      <c r="AI50" s="134"/>
      <c r="AJ50" s="116"/>
      <c r="AK50" s="116"/>
      <c r="AL50" s="126"/>
      <c r="AM50" s="123"/>
      <c r="AN50" s="135"/>
      <c r="AO50" s="136">
        <f>IF(OR(AJ50="萌芽",AJ50="天然下種"),DATE(YEAR(X50)-(MONTH(X50)&lt;4)+6,4,1),"")</f>
        <v>0</v>
      </c>
      <c r="AP50" s="137">
        <f>IF(OR(AJ50="萌芽",AJ50="天然下種"),DATE(YEAR(X50)-(MONTH(X50)&lt;4)+8,3,31),"")</f>
        <v>0</v>
      </c>
      <c r="AQ50" s="116"/>
      <c r="AR50" s="116"/>
      <c r="AS50" s="138">
        <f>IF(AJ50="","",IF(OR(AJ50="萌芽",AJ50="天然下種"),AL50,""))</f>
        <v>0</v>
      </c>
      <c r="AT50" s="139"/>
      <c r="AU50" s="140"/>
      <c r="AV50" s="141"/>
      <c r="AW50" s="140" t="s">
        <v>109</v>
      </c>
      <c r="AX50" s="119"/>
      <c r="AY50" s="140" t="s">
        <v>109</v>
      </c>
      <c r="AZ50" s="142"/>
      <c r="BA50" s="143"/>
      <c r="BB50" s="144"/>
      <c r="BC50" s="145">
        <f>IF(D50="","",IF(AND(D50+30&lt;=W50,D50+90&gt;=W50),"","届日NG"))</f>
        <v>0</v>
      </c>
      <c r="BD50" s="146">
        <f>IF(Z50&lt;&gt;"皆","",IF(AND(Z50="皆",AA50&lt;=20),"","伐面NG"))</f>
        <v>0</v>
      </c>
      <c r="BE50" s="146">
        <f>IF(AND(Z50="皆",AC50&gt;0),"皆率NG",IF(Z50&lt;&gt;"択","",IF(AND(Z50="択",AC50&lt;=30%),"",IF(AND(Z50="択",AJ50="植栽",AC50&lt;=40%),"","択率NG"))))</f>
        <v>0</v>
      </c>
      <c r="BF50" s="146">
        <f>IF(Y50&lt;&gt;"間","",IF(AND(Y50="間",AC50&lt;=35%),"","間率NG"))</f>
        <v>0</v>
      </c>
      <c r="BG50" s="147" t="e">
        <f>IF(Q50=Q$5,VLOOKUP(T50,$T$5:$X$13,4,FALSE),IF(Q50=Q$8,VLOOKUP(T50,$T$5:$X$13,5,FALSE),VLOOKUP(T50,$T$5:$X$13,3,FALSE)))</f>
        <v>#N/A</v>
      </c>
      <c r="BH50" s="146">
        <f>IF(Y50&lt;&gt;"主","",IF(AND(Y50="主",U50&gt;=BG50),"","林齢NG"))</f>
        <v>0</v>
      </c>
      <c r="BI50" s="148">
        <f>IF(X50="","",IF(X50&lt;=DATE(YEAR(W50)+1,3,31),"","伐期NG"))</f>
        <v>0</v>
      </c>
      <c r="BJ50" s="146">
        <f>IF(AND(Z50="皆",AA50&lt;&gt;(AL50+AV50)),"造面NG",IF(AND(Z50="択",AA50*AC50&lt;&gt;AL50+AV50),"造面NG",""))</f>
        <v>0</v>
      </c>
      <c r="BK50" s="149">
        <f>IF(AJ50="","",IF(OR(AJ50="萌芽",AJ50="天然下種",Z50="択"),IF(AP50&lt;=DATE(YEAR(X50)-(MONTH(X50)&lt;4)+8,3,31),"","天更7年NG"),IF(AI50&lt;=DATE(YEAR(X50)-(MONTH(X50)&lt;4)+3,3,31),"","植栽2年NG")))</f>
        <v>0</v>
      </c>
      <c r="BL50" s="149">
        <f>IF(OR(AK50="",AK50="タケ"),"",IF(AM50&lt;VLOOKUP(AK50,$AK$5:$AM$11,2,FALSE),"少NG",IF(AM50&gt;VLOOKUP(AK50,$AK$5:$AM$11,3,FALSE),"多NG","")))</f>
        <v>0</v>
      </c>
      <c r="BM50" s="146">
        <f>IF(OR(AJ50="植栽",AJ50="播種",AJ50=""),"",IF(AL50=AS50,"","5面NG"))</f>
        <v>0</v>
      </c>
      <c r="BN50" s="149">
        <f>IF(OR(AR50="",AR50="タケ"),"",IF(AT50&lt;VLOOKUP(AR50,$AK$5:$AM$11,2,FALSE),"少NG",IF(AT50&gt;VLOOKUP(AR50,$AK$5:$AM$11,3,FALSE),"多NG","")))</f>
        <v>0</v>
      </c>
      <c r="BO50" s="150">
        <f>IF(T50="","",VLOOKUP(T50,$T$5:$U$13,2,FALSE))</f>
        <v>0</v>
      </c>
      <c r="BP50" s="150">
        <f>IF(I50="","",VLOOKUP(I50,$I$5:$K$22,2,FALSE))</f>
        <v>0</v>
      </c>
      <c r="BQ50" s="150" t="e">
        <f>IF(LEFT(J50,3)="野津町",1,IF(LEFT(J50,3)="野津原",2,IF(LEFT(J50,3)="佐賀関",4,IF(MID(J50,2,2)="津江",1,IF(OR(LEFT(J50,2)="宇目",LEFT(J50,2)="弥生",LEFT(J50,2)="直川",LEFT(J50,2)="本匠"),1,VLOOKUP(I50,$I$5:$K$22,3,FALSE))))))</f>
        <v>#N/A</v>
      </c>
      <c r="BR50" s="151" t="e">
        <f>100*BO50+10*BP50+BQ50</f>
        <v>#VALUE!</v>
      </c>
    </row>
    <row r="51" spans="2:70" s="112" customFormat="1" ht="47.25" customHeight="1">
      <c r="B51" s="113"/>
      <c r="C51" s="114"/>
      <c r="D51" s="115"/>
      <c r="E51" s="116"/>
      <c r="F51" s="117"/>
      <c r="G51" s="118"/>
      <c r="H51" s="119"/>
      <c r="I51" s="113"/>
      <c r="J51" s="117"/>
      <c r="K51" s="116"/>
      <c r="L51" s="119"/>
      <c r="M51" s="113"/>
      <c r="N51" s="120"/>
      <c r="O51" s="121"/>
      <c r="P51" s="116"/>
      <c r="Q51" s="119"/>
      <c r="R51" s="122"/>
      <c r="S51" s="116"/>
      <c r="T51" s="116"/>
      <c r="U51" s="123"/>
      <c r="V51" s="124">
        <f>IF(T51="","",(HLOOKUP(BR51,'材積表'!$A$6:$BJ$106,U51+1,FALSE)*R51))</f>
        <v>0</v>
      </c>
      <c r="W51" s="125"/>
      <c r="X51" s="115"/>
      <c r="Y51" s="116"/>
      <c r="Z51" s="116"/>
      <c r="AA51" s="126"/>
      <c r="AB51" s="127"/>
      <c r="AC51" s="128"/>
      <c r="AD51" s="129">
        <f>IF(V51="","",IF(AA51&gt;R51,"伐面過大",IF(AND(Z51="皆",AC51&gt;0),"伐率不可",ROUND(V51*AA51/R51*IF(AC51="",1,AC51),0))))</f>
        <v>0</v>
      </c>
      <c r="AE51" s="130">
        <f>IF(Y51="主",ROUND(AD51*0.8,0),IF(Y51="間",ROUND(AD51*0.6,0),""))</f>
        <v>0</v>
      </c>
      <c r="AF51" s="131"/>
      <c r="AG51" s="132"/>
      <c r="AH51" s="133"/>
      <c r="AI51" s="134"/>
      <c r="AJ51" s="116"/>
      <c r="AK51" s="116"/>
      <c r="AL51" s="126"/>
      <c r="AM51" s="123"/>
      <c r="AN51" s="135"/>
      <c r="AO51" s="136">
        <f>IF(OR(AJ51="萌芽",AJ51="天然下種"),DATE(YEAR(X51)-(MONTH(X51)&lt;4)+6,4,1),"")</f>
        <v>0</v>
      </c>
      <c r="AP51" s="137">
        <f>IF(OR(AJ51="萌芽",AJ51="天然下種"),DATE(YEAR(X51)-(MONTH(X51)&lt;4)+8,3,31),"")</f>
        <v>0</v>
      </c>
      <c r="AQ51" s="116"/>
      <c r="AR51" s="116"/>
      <c r="AS51" s="138">
        <f>IF(AJ51="","",IF(OR(AJ51="萌芽",AJ51="天然下種"),AL51,""))</f>
        <v>0</v>
      </c>
      <c r="AT51" s="139"/>
      <c r="AU51" s="140"/>
      <c r="AV51" s="141"/>
      <c r="AW51" s="140" t="s">
        <v>109</v>
      </c>
      <c r="AX51" s="119"/>
      <c r="AY51" s="140" t="s">
        <v>109</v>
      </c>
      <c r="AZ51" s="142"/>
      <c r="BA51" s="143"/>
      <c r="BB51" s="144"/>
      <c r="BC51" s="145">
        <f>IF(D51="","",IF(AND(D51+30&lt;=W51,D51+90&gt;=W51),"","届日NG"))</f>
        <v>0</v>
      </c>
      <c r="BD51" s="146">
        <f>IF(Z51&lt;&gt;"皆","",IF(AND(Z51="皆",AA51&lt;=20),"","伐面NG"))</f>
        <v>0</v>
      </c>
      <c r="BE51" s="146">
        <f>IF(AND(Z51="皆",AC51&gt;0),"皆率NG",IF(Z51&lt;&gt;"択","",IF(AND(Z51="択",AC51&lt;=30%),"",IF(AND(Z51="択",AJ51="植栽",AC51&lt;=40%),"","択率NG"))))</f>
        <v>0</v>
      </c>
      <c r="BF51" s="146">
        <f>IF(Y51&lt;&gt;"間","",IF(AND(Y51="間",AC51&lt;=35%),"","間率NG"))</f>
        <v>0</v>
      </c>
      <c r="BG51" s="147" t="e">
        <f>IF(Q51=Q$5,VLOOKUP(T51,$T$5:$X$13,4,FALSE),IF(Q51=Q$8,VLOOKUP(T51,$T$5:$X$13,5,FALSE),VLOOKUP(T51,$T$5:$X$13,3,FALSE)))</f>
        <v>#N/A</v>
      </c>
      <c r="BH51" s="146">
        <f>IF(Y51&lt;&gt;"主","",IF(AND(Y51="主",U51&gt;=BG51),"","林齢NG"))</f>
        <v>0</v>
      </c>
      <c r="BI51" s="148">
        <f>IF(X51="","",IF(X51&lt;=DATE(YEAR(W51)+1,3,31),"","伐期NG"))</f>
        <v>0</v>
      </c>
      <c r="BJ51" s="146">
        <f>IF(AND(Z51="皆",AA51&lt;&gt;(AL51+AV51)),"造面NG",IF(AND(Z51="択",AA51*AC51&lt;&gt;AL51+AV51),"造面NG",""))</f>
        <v>0</v>
      </c>
      <c r="BK51" s="149">
        <f>IF(AJ51="","",IF(OR(AJ51="萌芽",AJ51="天然下種",Z51="択"),IF(AP51&lt;=DATE(YEAR(X51)-(MONTH(X51)&lt;4)+8,3,31),"","天更7年NG"),IF(AI51&lt;=DATE(YEAR(X51)-(MONTH(X51)&lt;4)+3,3,31),"","植栽2年NG")))</f>
        <v>0</v>
      </c>
      <c r="BL51" s="149">
        <f>IF(OR(AK51="",AK51="タケ"),"",IF(AM51&lt;VLOOKUP(AK51,$AK$5:$AM$11,2,FALSE),"少NG",IF(AM51&gt;VLOOKUP(AK51,$AK$5:$AM$11,3,FALSE),"多NG","")))</f>
        <v>0</v>
      </c>
      <c r="BM51" s="146">
        <f>IF(OR(AJ51="植栽",AJ51="播種",AJ51=""),"",IF(AL51=AS51,"","5面NG"))</f>
        <v>0</v>
      </c>
      <c r="BN51" s="149">
        <f>IF(OR(AR51="",AR51="タケ"),"",IF(AT51&lt;VLOOKUP(AR51,$AK$5:$AM$11,2,FALSE),"少NG",IF(AT51&gt;VLOOKUP(AR51,$AK$5:$AM$11,3,FALSE),"多NG","")))</f>
        <v>0</v>
      </c>
      <c r="BO51" s="150">
        <f>IF(T51="","",VLOOKUP(T51,$T$5:$U$13,2,FALSE))</f>
        <v>0</v>
      </c>
      <c r="BP51" s="150">
        <f>IF(I51="","",VLOOKUP(I51,$I$5:$K$22,2,FALSE))</f>
        <v>0</v>
      </c>
      <c r="BQ51" s="150" t="e">
        <f>IF(LEFT(J51,3)="野津町",1,IF(LEFT(J51,3)="野津原",2,IF(LEFT(J51,3)="佐賀関",4,IF(MID(J51,2,2)="津江",1,IF(OR(LEFT(J51,2)="宇目",LEFT(J51,2)="弥生",LEFT(J51,2)="直川",LEFT(J51,2)="本匠"),1,VLOOKUP(I51,$I$5:$K$22,3,FALSE))))))</f>
        <v>#N/A</v>
      </c>
      <c r="BR51" s="151" t="e">
        <f>100*BO51+10*BP51+BQ51</f>
        <v>#VALUE!</v>
      </c>
    </row>
    <row r="52" spans="2:70" s="112" customFormat="1" ht="47.25" customHeight="1">
      <c r="B52" s="113"/>
      <c r="C52" s="114"/>
      <c r="D52" s="115"/>
      <c r="E52" s="116"/>
      <c r="F52" s="117"/>
      <c r="G52" s="118"/>
      <c r="H52" s="119"/>
      <c r="I52" s="113"/>
      <c r="J52" s="117"/>
      <c r="K52" s="116"/>
      <c r="L52" s="119"/>
      <c r="M52" s="113"/>
      <c r="N52" s="120"/>
      <c r="O52" s="121"/>
      <c r="P52" s="116"/>
      <c r="Q52" s="119"/>
      <c r="R52" s="122"/>
      <c r="S52" s="116"/>
      <c r="T52" s="116"/>
      <c r="U52" s="123"/>
      <c r="V52" s="124">
        <f>IF(T52="","",(HLOOKUP(BR52,'材積表'!$A$6:$BJ$106,U52+1,FALSE)*R52))</f>
        <v>0</v>
      </c>
      <c r="W52" s="125"/>
      <c r="X52" s="115"/>
      <c r="Y52" s="116"/>
      <c r="Z52" s="116"/>
      <c r="AA52" s="126"/>
      <c r="AB52" s="127"/>
      <c r="AC52" s="128"/>
      <c r="AD52" s="129">
        <f>IF(V52="","",IF(AA52&gt;R52,"伐面過大",IF(AND(Z52="皆",AC52&gt;0),"伐率不可",ROUND(V52*AA52/R52*IF(AC52="",1,AC52),0))))</f>
        <v>0</v>
      </c>
      <c r="AE52" s="130">
        <f>IF(Y52="主",ROUND(AD52*0.8,0),IF(Y52="間",ROUND(AD52*0.6,0),""))</f>
        <v>0</v>
      </c>
      <c r="AF52" s="131"/>
      <c r="AG52" s="132"/>
      <c r="AH52" s="133"/>
      <c r="AI52" s="134"/>
      <c r="AJ52" s="116"/>
      <c r="AK52" s="116"/>
      <c r="AL52" s="126"/>
      <c r="AM52" s="123"/>
      <c r="AN52" s="135"/>
      <c r="AO52" s="136">
        <f>IF(OR(AJ52="萌芽",AJ52="天然下種"),DATE(YEAR(X52)-(MONTH(X52)&lt;4)+6,4,1),"")</f>
        <v>0</v>
      </c>
      <c r="AP52" s="137">
        <f>IF(OR(AJ52="萌芽",AJ52="天然下種"),DATE(YEAR(X52)-(MONTH(X52)&lt;4)+8,3,31),"")</f>
        <v>0</v>
      </c>
      <c r="AQ52" s="116"/>
      <c r="AR52" s="116"/>
      <c r="AS52" s="138">
        <f>IF(AJ52="","",IF(OR(AJ52="萌芽",AJ52="天然下種"),AL52,""))</f>
        <v>0</v>
      </c>
      <c r="AT52" s="139"/>
      <c r="AU52" s="140"/>
      <c r="AV52" s="141"/>
      <c r="AW52" s="140" t="s">
        <v>109</v>
      </c>
      <c r="AX52" s="119"/>
      <c r="AY52" s="140" t="s">
        <v>109</v>
      </c>
      <c r="AZ52" s="142"/>
      <c r="BA52" s="143"/>
      <c r="BB52" s="144"/>
      <c r="BC52" s="145">
        <f>IF(D52="","",IF(AND(D52+30&lt;=W52,D52+90&gt;=W52),"","届日NG"))</f>
        <v>0</v>
      </c>
      <c r="BD52" s="146">
        <f>IF(Z52&lt;&gt;"皆","",IF(AND(Z52="皆",AA52&lt;=20),"","伐面NG"))</f>
        <v>0</v>
      </c>
      <c r="BE52" s="146">
        <f>IF(AND(Z52="皆",AC52&gt;0),"皆率NG",IF(Z52&lt;&gt;"択","",IF(AND(Z52="択",AC52&lt;=30%),"",IF(AND(Z52="択",AJ52="植栽",AC52&lt;=40%),"","択率NG"))))</f>
        <v>0</v>
      </c>
      <c r="BF52" s="146">
        <f>IF(Y52&lt;&gt;"間","",IF(AND(Y52="間",AC52&lt;=35%),"","間率NG"))</f>
        <v>0</v>
      </c>
      <c r="BG52" s="147" t="e">
        <f>IF(Q52=Q$5,VLOOKUP(T52,$T$5:$X$13,4,FALSE),IF(Q52=Q$8,VLOOKUP(T52,$T$5:$X$13,5,FALSE),VLOOKUP(T52,$T$5:$X$13,3,FALSE)))</f>
        <v>#N/A</v>
      </c>
      <c r="BH52" s="146">
        <f>IF(Y52&lt;&gt;"主","",IF(AND(Y52="主",U52&gt;=BG52),"","林齢NG"))</f>
        <v>0</v>
      </c>
      <c r="BI52" s="148">
        <f>IF(X52="","",IF(X52&lt;=DATE(YEAR(W52)+1,3,31),"","伐期NG"))</f>
        <v>0</v>
      </c>
      <c r="BJ52" s="146">
        <f>IF(AND(Z52="皆",AA52&lt;&gt;(AL52+AV52)),"造面NG",IF(AND(Z52="択",AA52*AC52&lt;&gt;AL52+AV52),"造面NG",""))</f>
        <v>0</v>
      </c>
      <c r="BK52" s="149">
        <f>IF(AJ52="","",IF(OR(AJ52="萌芽",AJ52="天然下種",Z52="択"),IF(AP52&lt;=DATE(YEAR(X52)-(MONTH(X52)&lt;4)+8,3,31),"","天更7年NG"),IF(AI52&lt;=DATE(YEAR(X52)-(MONTH(X52)&lt;4)+3,3,31),"","植栽2年NG")))</f>
        <v>0</v>
      </c>
      <c r="BL52" s="149">
        <f>IF(OR(AK52="",AK52="タケ"),"",IF(AM52&lt;VLOOKUP(AK52,$AK$5:$AM$11,2,FALSE),"少NG",IF(AM52&gt;VLOOKUP(AK52,$AK$5:$AM$11,3,FALSE),"多NG","")))</f>
        <v>0</v>
      </c>
      <c r="BM52" s="146">
        <f>IF(OR(AJ52="植栽",AJ52="播種",AJ52=""),"",IF(AL52=AS52,"","5面NG"))</f>
        <v>0</v>
      </c>
      <c r="BN52" s="149">
        <f>IF(OR(AR52="",AR52="タケ"),"",IF(AT52&lt;VLOOKUP(AR52,$AK$5:$AM$11,2,FALSE),"少NG",IF(AT52&gt;VLOOKUP(AR52,$AK$5:$AM$11,3,FALSE),"多NG","")))</f>
        <v>0</v>
      </c>
      <c r="BO52" s="150">
        <f>IF(T52="","",VLOOKUP(T52,$T$5:$U$13,2,FALSE))</f>
        <v>0</v>
      </c>
      <c r="BP52" s="150">
        <f>IF(I52="","",VLOOKUP(I52,$I$5:$K$22,2,FALSE))</f>
        <v>0</v>
      </c>
      <c r="BQ52" s="150" t="e">
        <f>IF(LEFT(J52,3)="野津町",1,IF(LEFT(J52,3)="野津原",2,IF(LEFT(J52,3)="佐賀関",4,IF(MID(J52,2,2)="津江",1,IF(OR(LEFT(J52,2)="宇目",LEFT(J52,2)="弥生",LEFT(J52,2)="直川",LEFT(J52,2)="本匠"),1,VLOOKUP(I52,$I$5:$K$22,3,FALSE))))))</f>
        <v>#N/A</v>
      </c>
      <c r="BR52" s="151" t="e">
        <f>100*BO52+10*BP52+BQ52</f>
        <v>#VALUE!</v>
      </c>
    </row>
    <row r="53" spans="2:70" s="112" customFormat="1" ht="47.25" customHeight="1">
      <c r="B53" s="113"/>
      <c r="C53" s="114"/>
      <c r="D53" s="115"/>
      <c r="E53" s="116"/>
      <c r="F53" s="117"/>
      <c r="G53" s="118"/>
      <c r="H53" s="119"/>
      <c r="I53" s="113"/>
      <c r="J53" s="117"/>
      <c r="K53" s="116"/>
      <c r="L53" s="119"/>
      <c r="M53" s="113"/>
      <c r="N53" s="120"/>
      <c r="O53" s="121"/>
      <c r="P53" s="116"/>
      <c r="Q53" s="119"/>
      <c r="R53" s="122"/>
      <c r="S53" s="116"/>
      <c r="T53" s="116"/>
      <c r="U53" s="123"/>
      <c r="V53" s="124">
        <f>IF(T53="","",(HLOOKUP(BR53,'材積表'!$A$6:$BJ$106,U53+1,FALSE)*R53))</f>
        <v>0</v>
      </c>
      <c r="W53" s="125"/>
      <c r="X53" s="115"/>
      <c r="Y53" s="116"/>
      <c r="Z53" s="116"/>
      <c r="AA53" s="126"/>
      <c r="AB53" s="127"/>
      <c r="AC53" s="128"/>
      <c r="AD53" s="129">
        <f>IF(V53="","",IF(AA53&gt;R53,"伐面過大",IF(AND(Z53="皆",AC53&gt;0),"伐率不可",ROUND(V53*AA53/R53*IF(AC53="",1,AC53),0))))</f>
        <v>0</v>
      </c>
      <c r="AE53" s="130">
        <f>IF(Y53="主",ROUND(AD53*0.8,0),IF(Y53="間",ROUND(AD53*0.6,0),""))</f>
        <v>0</v>
      </c>
      <c r="AF53" s="131"/>
      <c r="AG53" s="132"/>
      <c r="AH53" s="133"/>
      <c r="AI53" s="134"/>
      <c r="AJ53" s="116"/>
      <c r="AK53" s="116"/>
      <c r="AL53" s="126"/>
      <c r="AM53" s="123"/>
      <c r="AN53" s="135"/>
      <c r="AO53" s="136">
        <f>IF(OR(AJ53="萌芽",AJ53="天然下種"),DATE(YEAR(X53)-(MONTH(X53)&lt;4)+6,4,1),"")</f>
        <v>0</v>
      </c>
      <c r="AP53" s="137">
        <f>IF(OR(AJ53="萌芽",AJ53="天然下種"),DATE(YEAR(X53)-(MONTH(X53)&lt;4)+8,3,31),"")</f>
        <v>0</v>
      </c>
      <c r="AQ53" s="116"/>
      <c r="AR53" s="116"/>
      <c r="AS53" s="138">
        <f>IF(AJ53="","",IF(OR(AJ53="萌芽",AJ53="天然下種"),AL53,""))</f>
        <v>0</v>
      </c>
      <c r="AT53" s="139"/>
      <c r="AU53" s="140"/>
      <c r="AV53" s="141"/>
      <c r="AW53" s="140" t="s">
        <v>109</v>
      </c>
      <c r="AX53" s="119"/>
      <c r="AY53" s="140" t="s">
        <v>109</v>
      </c>
      <c r="AZ53" s="142"/>
      <c r="BA53" s="143"/>
      <c r="BB53" s="144"/>
      <c r="BC53" s="145">
        <f>IF(D53="","",IF(AND(D53+30&lt;=W53,D53+90&gt;=W53),"","届日NG"))</f>
        <v>0</v>
      </c>
      <c r="BD53" s="146">
        <f>IF(Z53&lt;&gt;"皆","",IF(AND(Z53="皆",AA53&lt;=20),"","伐面NG"))</f>
        <v>0</v>
      </c>
      <c r="BE53" s="146">
        <f>IF(AND(Z53="皆",AC53&gt;0),"皆率NG",IF(Z53&lt;&gt;"択","",IF(AND(Z53="択",AC53&lt;=30%),"",IF(AND(Z53="択",AJ53="植栽",AC53&lt;=40%),"","択率NG"))))</f>
        <v>0</v>
      </c>
      <c r="BF53" s="146">
        <f>IF(Y53&lt;&gt;"間","",IF(AND(Y53="間",AC53&lt;=35%),"","間率NG"))</f>
        <v>0</v>
      </c>
      <c r="BG53" s="147" t="e">
        <f>IF(Q53=Q$5,VLOOKUP(T53,$T$5:$X$13,4,FALSE),IF(Q53=Q$8,VLOOKUP(T53,$T$5:$X$13,5,FALSE),VLOOKUP(T53,$T$5:$X$13,3,FALSE)))</f>
        <v>#N/A</v>
      </c>
      <c r="BH53" s="146">
        <f>IF(Y53&lt;&gt;"主","",IF(AND(Y53="主",U53&gt;=BG53),"","林齢NG"))</f>
        <v>0</v>
      </c>
      <c r="BI53" s="148">
        <f>IF(X53="","",IF(X53&lt;=DATE(YEAR(W53)+1,3,31),"","伐期NG"))</f>
        <v>0</v>
      </c>
      <c r="BJ53" s="146">
        <f>IF(AND(Z53="皆",AA53&lt;&gt;(AL53+AV53)),"造面NG",IF(AND(Z53="択",AA53*AC53&lt;&gt;AL53+AV53),"造面NG",""))</f>
        <v>0</v>
      </c>
      <c r="BK53" s="149">
        <f>IF(AJ53="","",IF(OR(AJ53="萌芽",AJ53="天然下種",Z53="択"),IF(AP53&lt;=DATE(YEAR(X53)-(MONTH(X53)&lt;4)+8,3,31),"","天更7年NG"),IF(AI53&lt;=DATE(YEAR(X53)-(MONTH(X53)&lt;4)+3,3,31),"","植栽2年NG")))</f>
        <v>0</v>
      </c>
      <c r="BL53" s="149">
        <f>IF(OR(AK53="",AK53="タケ"),"",IF(AM53&lt;VLOOKUP(AK53,$AK$5:$AM$11,2,FALSE),"少NG",IF(AM53&gt;VLOOKUP(AK53,$AK$5:$AM$11,3,FALSE),"多NG","")))</f>
        <v>0</v>
      </c>
      <c r="BM53" s="146">
        <f>IF(OR(AJ53="植栽",AJ53="播種",AJ53=""),"",IF(AL53=AS53,"","5面NG"))</f>
        <v>0</v>
      </c>
      <c r="BN53" s="149">
        <f>IF(OR(AR53="",AR53="タケ"),"",IF(AT53&lt;VLOOKUP(AR53,$AK$5:$AM$11,2,FALSE),"少NG",IF(AT53&gt;VLOOKUP(AR53,$AK$5:$AM$11,3,FALSE),"多NG","")))</f>
        <v>0</v>
      </c>
      <c r="BO53" s="150">
        <f>IF(T53="","",VLOOKUP(T53,$T$5:$U$13,2,FALSE))</f>
        <v>0</v>
      </c>
      <c r="BP53" s="150">
        <f>IF(I53="","",VLOOKUP(I53,$I$5:$K$22,2,FALSE))</f>
        <v>0</v>
      </c>
      <c r="BQ53" s="150" t="e">
        <f>IF(LEFT(J53,3)="野津町",1,IF(LEFT(J53,3)="野津原",2,IF(LEFT(J53,3)="佐賀関",4,IF(MID(J53,2,2)="津江",1,IF(OR(LEFT(J53,2)="宇目",LEFT(J53,2)="弥生",LEFT(J53,2)="直川",LEFT(J53,2)="本匠"),1,VLOOKUP(I53,$I$5:$K$22,3,FALSE))))))</f>
        <v>#N/A</v>
      </c>
      <c r="BR53" s="151" t="e">
        <f>100*BO53+10*BP53+BQ53</f>
        <v>#VALUE!</v>
      </c>
    </row>
    <row r="54" spans="2:70" s="112" customFormat="1" ht="47.25" customHeight="1">
      <c r="B54" s="113"/>
      <c r="C54" s="114"/>
      <c r="D54" s="115"/>
      <c r="E54" s="116"/>
      <c r="F54" s="117"/>
      <c r="G54" s="118"/>
      <c r="H54" s="119"/>
      <c r="I54" s="113"/>
      <c r="J54" s="117"/>
      <c r="K54" s="116"/>
      <c r="L54" s="119"/>
      <c r="M54" s="113"/>
      <c r="N54" s="120"/>
      <c r="O54" s="121"/>
      <c r="P54" s="116"/>
      <c r="Q54" s="119"/>
      <c r="R54" s="122"/>
      <c r="S54" s="116"/>
      <c r="T54" s="116"/>
      <c r="U54" s="123"/>
      <c r="V54" s="124">
        <f>IF(T54="","",(HLOOKUP(BR54,'材積表'!$A$6:$BJ$106,U54+1,FALSE)*R54))</f>
        <v>0</v>
      </c>
      <c r="W54" s="125"/>
      <c r="X54" s="115"/>
      <c r="Y54" s="116"/>
      <c r="Z54" s="116"/>
      <c r="AA54" s="126"/>
      <c r="AB54" s="127"/>
      <c r="AC54" s="128"/>
      <c r="AD54" s="129">
        <f>IF(V54="","",IF(AA54&gt;R54,"伐面過大",IF(AND(Z54="皆",AC54&gt;0),"伐率不可",ROUND(V54*AA54/R54*IF(AC54="",1,AC54),0))))</f>
        <v>0</v>
      </c>
      <c r="AE54" s="130">
        <f>IF(Y54="主",ROUND(AD54*0.8,0),IF(Y54="間",ROUND(AD54*0.6,0),""))</f>
        <v>0</v>
      </c>
      <c r="AF54" s="131"/>
      <c r="AG54" s="132"/>
      <c r="AH54" s="133"/>
      <c r="AI54" s="134"/>
      <c r="AJ54" s="116"/>
      <c r="AK54" s="116"/>
      <c r="AL54" s="126"/>
      <c r="AM54" s="123"/>
      <c r="AN54" s="135"/>
      <c r="AO54" s="136">
        <f>IF(OR(AJ54="萌芽",AJ54="天然下種"),DATE(YEAR(X54)-(MONTH(X54)&lt;4)+6,4,1),"")</f>
        <v>0</v>
      </c>
      <c r="AP54" s="137">
        <f>IF(OR(AJ54="萌芽",AJ54="天然下種"),DATE(YEAR(X54)-(MONTH(X54)&lt;4)+8,3,31),"")</f>
        <v>0</v>
      </c>
      <c r="AQ54" s="116"/>
      <c r="AR54" s="116"/>
      <c r="AS54" s="138">
        <f>IF(AJ54="","",IF(OR(AJ54="萌芽",AJ54="天然下種"),AL54,""))</f>
        <v>0</v>
      </c>
      <c r="AT54" s="139"/>
      <c r="AU54" s="140"/>
      <c r="AV54" s="141"/>
      <c r="AW54" s="140" t="s">
        <v>109</v>
      </c>
      <c r="AX54" s="119"/>
      <c r="AY54" s="140" t="s">
        <v>109</v>
      </c>
      <c r="AZ54" s="142"/>
      <c r="BA54" s="143"/>
      <c r="BB54" s="144"/>
      <c r="BC54" s="145">
        <f>IF(D54="","",IF(AND(D54+30&lt;=W54,D54+90&gt;=W54),"","届日NG"))</f>
        <v>0</v>
      </c>
      <c r="BD54" s="146">
        <f>IF(Z54&lt;&gt;"皆","",IF(AND(Z54="皆",AA54&lt;=20),"","伐面NG"))</f>
        <v>0</v>
      </c>
      <c r="BE54" s="146">
        <f>IF(AND(Z54="皆",AC54&gt;0),"皆率NG",IF(Z54&lt;&gt;"択","",IF(AND(Z54="択",AC54&lt;=30%),"",IF(AND(Z54="択",AJ54="植栽",AC54&lt;=40%),"","択率NG"))))</f>
        <v>0</v>
      </c>
      <c r="BF54" s="146">
        <f>IF(Y54&lt;&gt;"間","",IF(AND(Y54="間",AC54&lt;=35%),"","間率NG"))</f>
        <v>0</v>
      </c>
      <c r="BG54" s="147" t="e">
        <f>IF(Q54=Q$5,VLOOKUP(T54,$T$5:$X$13,4,FALSE),IF(Q54=Q$8,VLOOKUP(T54,$T$5:$X$13,5,FALSE),VLOOKUP(T54,$T$5:$X$13,3,FALSE)))</f>
        <v>#N/A</v>
      </c>
      <c r="BH54" s="146">
        <f>IF(Y54&lt;&gt;"主","",IF(AND(Y54="主",U54&gt;=BG54),"","林齢NG"))</f>
        <v>0</v>
      </c>
      <c r="BI54" s="148">
        <f>IF(X54="","",IF(X54&lt;=DATE(YEAR(W54)+1,3,31),"","伐期NG"))</f>
        <v>0</v>
      </c>
      <c r="BJ54" s="146">
        <f>IF(AND(Z54="皆",AA54&lt;&gt;(AL54+AV54)),"造面NG",IF(AND(Z54="択",AA54*AC54&lt;&gt;AL54+AV54),"造面NG",""))</f>
        <v>0</v>
      </c>
      <c r="BK54" s="149">
        <f>IF(AJ54="","",IF(OR(AJ54="萌芽",AJ54="天然下種",Z54="択"),IF(AP54&lt;=DATE(YEAR(X54)-(MONTH(X54)&lt;4)+8,3,31),"","天更7年NG"),IF(AI54&lt;=DATE(YEAR(X54)-(MONTH(X54)&lt;4)+3,3,31),"","植栽2年NG")))</f>
        <v>0</v>
      </c>
      <c r="BL54" s="149">
        <f>IF(OR(AK54="",AK54="タケ"),"",IF(AM54&lt;VLOOKUP(AK54,$AK$5:$AM$11,2,FALSE),"少NG",IF(AM54&gt;VLOOKUP(AK54,$AK$5:$AM$11,3,FALSE),"多NG","")))</f>
        <v>0</v>
      </c>
      <c r="BM54" s="146">
        <f>IF(OR(AJ54="植栽",AJ54="播種",AJ54=""),"",IF(AL54=AS54,"","5面NG"))</f>
        <v>0</v>
      </c>
      <c r="BN54" s="149">
        <f>IF(OR(AR54="",AR54="タケ"),"",IF(AT54&lt;VLOOKUP(AR54,$AK$5:$AM$11,2,FALSE),"少NG",IF(AT54&gt;VLOOKUP(AR54,$AK$5:$AM$11,3,FALSE),"多NG","")))</f>
        <v>0</v>
      </c>
      <c r="BO54" s="150">
        <f>IF(T54="","",VLOOKUP(T54,$T$5:$U$13,2,FALSE))</f>
        <v>0</v>
      </c>
      <c r="BP54" s="150">
        <f>IF(I54="","",VLOOKUP(I54,$I$5:$K$22,2,FALSE))</f>
        <v>0</v>
      </c>
      <c r="BQ54" s="150" t="e">
        <f>IF(LEFT(J54,3)="野津町",1,IF(LEFT(J54,3)="野津原",2,IF(LEFT(J54,3)="佐賀関",4,IF(MID(J54,2,2)="津江",1,IF(OR(LEFT(J54,2)="宇目",LEFT(J54,2)="弥生",LEFT(J54,2)="直川",LEFT(J54,2)="本匠"),1,VLOOKUP(I54,$I$5:$K$22,3,FALSE))))))</f>
        <v>#N/A</v>
      </c>
      <c r="BR54" s="151" t="e">
        <f>100*BO54+10*BP54+BQ54</f>
        <v>#VALUE!</v>
      </c>
    </row>
    <row r="55" spans="2:70" s="112" customFormat="1" ht="47.25" customHeight="1">
      <c r="B55" s="113"/>
      <c r="C55" s="114"/>
      <c r="D55" s="115"/>
      <c r="E55" s="116"/>
      <c r="F55" s="117"/>
      <c r="G55" s="118"/>
      <c r="H55" s="119"/>
      <c r="I55" s="113"/>
      <c r="J55" s="117"/>
      <c r="K55" s="116"/>
      <c r="L55" s="119"/>
      <c r="M55" s="113"/>
      <c r="N55" s="120"/>
      <c r="O55" s="121"/>
      <c r="P55" s="116"/>
      <c r="Q55" s="119"/>
      <c r="R55" s="122"/>
      <c r="S55" s="116"/>
      <c r="T55" s="116"/>
      <c r="U55" s="123"/>
      <c r="V55" s="124">
        <f>IF(T55="","",(HLOOKUP(BR55,'材積表'!$A$6:$BJ$106,U55+1,FALSE)*R55))</f>
        <v>0</v>
      </c>
      <c r="W55" s="125"/>
      <c r="X55" s="115"/>
      <c r="Y55" s="116"/>
      <c r="Z55" s="116"/>
      <c r="AA55" s="126"/>
      <c r="AB55" s="127"/>
      <c r="AC55" s="128"/>
      <c r="AD55" s="129">
        <f>IF(V55="","",IF(AA55&gt;R55,"伐面過大",IF(AND(Z55="皆",AC55&gt;0),"伐率不可",ROUND(V55*AA55/R55*IF(AC55="",1,AC55),0))))</f>
        <v>0</v>
      </c>
      <c r="AE55" s="130">
        <f>IF(Y55="主",ROUND(AD55*0.8,0),IF(Y55="間",ROUND(AD55*0.6,0),""))</f>
        <v>0</v>
      </c>
      <c r="AF55" s="131"/>
      <c r="AG55" s="132"/>
      <c r="AH55" s="133"/>
      <c r="AI55" s="134"/>
      <c r="AJ55" s="116"/>
      <c r="AK55" s="116"/>
      <c r="AL55" s="126"/>
      <c r="AM55" s="123"/>
      <c r="AN55" s="135"/>
      <c r="AO55" s="136">
        <f>IF(OR(AJ55="萌芽",AJ55="天然下種"),DATE(YEAR(X55)-(MONTH(X55)&lt;4)+6,4,1),"")</f>
        <v>0</v>
      </c>
      <c r="AP55" s="137">
        <f>IF(OR(AJ55="萌芽",AJ55="天然下種"),DATE(YEAR(X55)-(MONTH(X55)&lt;4)+8,3,31),"")</f>
        <v>0</v>
      </c>
      <c r="AQ55" s="116"/>
      <c r="AR55" s="116"/>
      <c r="AS55" s="138">
        <f>IF(AJ55="","",IF(OR(AJ55="萌芽",AJ55="天然下種"),AL55,""))</f>
        <v>0</v>
      </c>
      <c r="AT55" s="139"/>
      <c r="AU55" s="140"/>
      <c r="AV55" s="141"/>
      <c r="AW55" s="140" t="s">
        <v>109</v>
      </c>
      <c r="AX55" s="119"/>
      <c r="AY55" s="140" t="s">
        <v>109</v>
      </c>
      <c r="AZ55" s="142"/>
      <c r="BA55" s="143"/>
      <c r="BB55" s="144"/>
      <c r="BC55" s="145">
        <f>IF(D55="","",IF(AND(D55+30&lt;=W55,D55+90&gt;=W55),"","届日NG"))</f>
        <v>0</v>
      </c>
      <c r="BD55" s="146">
        <f>IF(Z55&lt;&gt;"皆","",IF(AND(Z55="皆",AA55&lt;=20),"","伐面NG"))</f>
        <v>0</v>
      </c>
      <c r="BE55" s="146">
        <f>IF(AND(Z55="皆",AC55&gt;0),"皆率NG",IF(Z55&lt;&gt;"択","",IF(AND(Z55="択",AC55&lt;=30%),"",IF(AND(Z55="択",AJ55="植栽",AC55&lt;=40%),"","択率NG"))))</f>
        <v>0</v>
      </c>
      <c r="BF55" s="146">
        <f>IF(Y55&lt;&gt;"間","",IF(AND(Y55="間",AC55&lt;=35%),"","間率NG"))</f>
        <v>0</v>
      </c>
      <c r="BG55" s="147" t="e">
        <f>IF(Q55=Q$5,VLOOKUP(T55,$T$5:$X$13,4,FALSE),IF(Q55=Q$8,VLOOKUP(T55,$T$5:$X$13,5,FALSE),VLOOKUP(T55,$T$5:$X$13,3,FALSE)))</f>
        <v>#N/A</v>
      </c>
      <c r="BH55" s="146">
        <f>IF(Y55&lt;&gt;"主","",IF(AND(Y55="主",U55&gt;=BG55),"","林齢NG"))</f>
        <v>0</v>
      </c>
      <c r="BI55" s="148">
        <f>IF(X55="","",IF(X55&lt;=DATE(YEAR(W55)+1,3,31),"","伐期NG"))</f>
        <v>0</v>
      </c>
      <c r="BJ55" s="146">
        <f>IF(AND(Z55="皆",AA55&lt;&gt;(AL55+AV55)),"造面NG",IF(AND(Z55="択",AA55*AC55&lt;&gt;AL55+AV55),"造面NG",""))</f>
        <v>0</v>
      </c>
      <c r="BK55" s="149">
        <f>IF(AJ55="","",IF(OR(AJ55="萌芽",AJ55="天然下種",Z55="択"),IF(AP55&lt;=DATE(YEAR(X55)-(MONTH(X55)&lt;4)+8,3,31),"","天更7年NG"),IF(AI55&lt;=DATE(YEAR(X55)-(MONTH(X55)&lt;4)+3,3,31),"","植栽2年NG")))</f>
        <v>0</v>
      </c>
      <c r="BL55" s="149">
        <f>IF(OR(AK55="",AK55="タケ"),"",IF(AM55&lt;VLOOKUP(AK55,$AK$5:$AM$11,2,FALSE),"少NG",IF(AM55&gt;VLOOKUP(AK55,$AK$5:$AM$11,3,FALSE),"多NG","")))</f>
        <v>0</v>
      </c>
      <c r="BM55" s="146">
        <f>IF(OR(AJ55="植栽",AJ55="播種",AJ55=""),"",IF(AL55=AS55,"","5面NG"))</f>
        <v>0</v>
      </c>
      <c r="BN55" s="149">
        <f>IF(OR(AR55="",AR55="タケ"),"",IF(AT55&lt;VLOOKUP(AR55,$AK$5:$AM$11,2,FALSE),"少NG",IF(AT55&gt;VLOOKUP(AR55,$AK$5:$AM$11,3,FALSE),"多NG","")))</f>
        <v>0</v>
      </c>
      <c r="BO55" s="150">
        <f>IF(T55="","",VLOOKUP(T55,$T$5:$U$13,2,FALSE))</f>
        <v>0</v>
      </c>
      <c r="BP55" s="150">
        <f>IF(I55="","",VLOOKUP(I55,$I$5:$K$22,2,FALSE))</f>
        <v>0</v>
      </c>
      <c r="BQ55" s="150" t="e">
        <f>IF(LEFT(J55,3)="野津町",1,IF(LEFT(J55,3)="野津原",2,IF(LEFT(J55,3)="佐賀関",4,IF(MID(J55,2,2)="津江",1,IF(OR(LEFT(J55,2)="宇目",LEFT(J55,2)="弥生",LEFT(J55,2)="直川",LEFT(J55,2)="本匠"),1,VLOOKUP(I55,$I$5:$K$22,3,FALSE))))))</f>
        <v>#N/A</v>
      </c>
      <c r="BR55" s="151" t="e">
        <f>100*BO55+10*BP55+BQ55</f>
        <v>#VALUE!</v>
      </c>
    </row>
    <row r="56" spans="2:70" s="112" customFormat="1" ht="47.25" customHeight="1">
      <c r="B56" s="153"/>
      <c r="C56" s="154"/>
      <c r="D56" s="155"/>
      <c r="E56" s="116"/>
      <c r="F56" s="117"/>
      <c r="G56" s="156"/>
      <c r="H56" s="157"/>
      <c r="I56" s="153"/>
      <c r="J56" s="158"/>
      <c r="K56" s="159"/>
      <c r="L56" s="157"/>
      <c r="M56" s="153"/>
      <c r="N56" s="160"/>
      <c r="O56" s="161"/>
      <c r="P56" s="159"/>
      <c r="Q56" s="157"/>
      <c r="R56" s="162"/>
      <c r="S56" s="159"/>
      <c r="T56" s="116"/>
      <c r="U56" s="163"/>
      <c r="V56" s="164">
        <f>IF(T56="","",(HLOOKUP(BR56,'材積表'!$A$6:$BJ$106,U56+1,FALSE)*R56))</f>
        <v>0</v>
      </c>
      <c r="W56" s="165"/>
      <c r="X56" s="155"/>
      <c r="Y56" s="159"/>
      <c r="Z56" s="159"/>
      <c r="AA56" s="166"/>
      <c r="AB56" s="167"/>
      <c r="AC56" s="168"/>
      <c r="AD56" s="129">
        <f>IF(V56="","",IF(AA56&gt;R56,"伐面過大",IF(AND(Z56="皆",AC56&gt;0),"伐率不可",ROUND(V56*AA56/R56*IF(AC56="",1,AC56),0))))</f>
        <v>0</v>
      </c>
      <c r="AE56" s="169">
        <f>IF(Y56="主",ROUND(AD56*0.8,0),IF(Y56="間",ROUND(AD56*0.6,0),""))</f>
        <v>0</v>
      </c>
      <c r="AF56" s="131"/>
      <c r="AG56" s="132"/>
      <c r="AH56" s="170"/>
      <c r="AI56" s="171"/>
      <c r="AJ56" s="159"/>
      <c r="AK56" s="116"/>
      <c r="AL56" s="166"/>
      <c r="AM56" s="163"/>
      <c r="AN56" s="172"/>
      <c r="AO56" s="173">
        <f>IF(OR(AJ56="萌芽",AJ56="天然下種"),DATE(YEAR(X56)-(MONTH(X56)&lt;4)+6,4,1),"")</f>
        <v>0</v>
      </c>
      <c r="AP56" s="174">
        <f>IF(OR(AJ56="萌芽",AJ56="天然下種"),DATE(YEAR(X56)-(MONTH(X56)&lt;4)+8,3,31),"")</f>
        <v>0</v>
      </c>
      <c r="AQ56" s="159"/>
      <c r="AR56" s="159"/>
      <c r="AS56" s="175">
        <f>IF(AJ56="","",IF(OR(AJ56="萌芽",AJ56="天然下種"),AL56,""))</f>
        <v>0</v>
      </c>
      <c r="AT56" s="176"/>
      <c r="AU56" s="140"/>
      <c r="AV56" s="177"/>
      <c r="AW56" s="178" t="s">
        <v>109</v>
      </c>
      <c r="AX56" s="157"/>
      <c r="AY56" s="178" t="s">
        <v>109</v>
      </c>
      <c r="AZ56" s="179"/>
      <c r="BA56" s="180"/>
      <c r="BB56" s="144"/>
      <c r="BC56" s="145">
        <f>IF(D56="","",IF(AND(D56+30&lt;=W56,D56+90&gt;=W56),"","届日NG"))</f>
        <v>0</v>
      </c>
      <c r="BD56" s="146">
        <f>IF(Z56&lt;&gt;"皆","",IF(AND(Z56="皆",AA56&lt;=20),"","伐面NG"))</f>
        <v>0</v>
      </c>
      <c r="BE56" s="146">
        <f>IF(AND(Z56="皆",AC56&gt;0),"皆率NG",IF(Z56&lt;&gt;"択","",IF(AND(Z56="択",AC56&lt;=30%),"",IF(AND(Z56="択",AJ56="植栽",AC56&lt;=40%),"","択率NG"))))</f>
        <v>0</v>
      </c>
      <c r="BF56" s="146">
        <f>IF(Y56&lt;&gt;"間","",IF(AND(Y56="間",AC56&lt;=35%),"","間率NG"))</f>
        <v>0</v>
      </c>
      <c r="BG56" s="147" t="e">
        <f>IF(Q56=Q$5,VLOOKUP(T56,$T$5:$X$13,4,FALSE),IF(Q56=Q$8,VLOOKUP(T56,$T$5:$X$13,5,FALSE),VLOOKUP(T56,$T$5:$X$13,3,FALSE)))</f>
        <v>#N/A</v>
      </c>
      <c r="BH56" s="146">
        <f>IF(Y56&lt;&gt;"主","",IF(AND(Y56="主",U56&gt;=BG56),"","林齢NG"))</f>
        <v>0</v>
      </c>
      <c r="BI56" s="148">
        <f>IF(X56="","",IF(X56&lt;=DATE(YEAR(W56)+1,3,31),"","伐期NG"))</f>
        <v>0</v>
      </c>
      <c r="BJ56" s="146">
        <f>IF(AND(Z56="皆",AA56&lt;&gt;(AL56+AV56)),"造面NG",IF(AND(Z56="択",AA56*AC56&lt;&gt;AL56+AV56),"造面NG",""))</f>
        <v>0</v>
      </c>
      <c r="BK56" s="149">
        <f>IF(AJ56="","",IF(OR(AJ56="萌芽",AJ56="天然下種",Z56="択"),IF(AP56&lt;=DATE(YEAR(X56)-(MONTH(X56)&lt;4)+8,3,31),"","天更7年NG"),IF(AI56&lt;=DATE(YEAR(X56)-(MONTH(X56)&lt;4)+3,3,31),"","植栽2年NG")))</f>
        <v>0</v>
      </c>
      <c r="BL56" s="149">
        <f>IF(OR(AK56="",AK56="タケ"),"",IF(AM56&lt;VLOOKUP(AK56,$AK$5:$AM$11,2,FALSE),"少NG",IF(AM56&gt;VLOOKUP(AK56,$AK$5:$AM$11,3,FALSE),"多NG","")))</f>
        <v>0</v>
      </c>
      <c r="BM56" s="146">
        <f>IF(OR(AJ56="植栽",AJ56="播種",AJ56=""),"",IF(AL56=AS56,"","5面NG"))</f>
        <v>0</v>
      </c>
      <c r="BN56" s="149">
        <f>IF(OR(AR56="",AR56="タケ"),"",IF(AT56&lt;VLOOKUP(AR56,$AK$5:$AM$11,2,FALSE),"少NG",IF(AT56&gt;VLOOKUP(AR56,$AK$5:$AM$11,3,FALSE),"多NG","")))</f>
        <v>0</v>
      </c>
      <c r="BO56" s="150">
        <f>IF(T56="","",VLOOKUP(T56,$T$5:$U$13,2,FALSE))</f>
        <v>0</v>
      </c>
      <c r="BP56" s="150">
        <f>IF(I56="","",VLOOKUP(I56,$I$5:$K$22,2,FALSE))</f>
        <v>0</v>
      </c>
      <c r="BQ56" s="150" t="e">
        <f>IF(LEFT(J56,3)="野津町",1,IF(LEFT(J56,3)="野津原",2,IF(LEFT(J56,3)="佐賀関",4,IF(MID(J56,2,2)="津江",1,IF(OR(LEFT(J56,2)="宇目",LEFT(J56,2)="弥生",LEFT(J56,2)="直川",LEFT(J56,2)="本匠"),1,VLOOKUP(I56,$I$5:$K$22,3,FALSE))))))</f>
        <v>#N/A</v>
      </c>
      <c r="BR56" s="151" t="e">
        <f>100*BO56+10*BP56+BQ56</f>
        <v>#VALUE!</v>
      </c>
    </row>
    <row r="57" spans="2:55" s="25" customFormat="1" ht="15.75" customHeight="1">
      <c r="B57" s="181"/>
      <c r="C57" s="182"/>
      <c r="D57" s="183"/>
      <c r="E57" s="183"/>
      <c r="F57" s="183"/>
      <c r="G57" s="183"/>
      <c r="H57" s="184"/>
      <c r="I57" s="181"/>
      <c r="J57" s="183"/>
      <c r="K57" s="183"/>
      <c r="L57" s="185"/>
      <c r="M57" s="182"/>
      <c r="N57" s="184"/>
      <c r="O57" s="186"/>
      <c r="P57" s="183"/>
      <c r="Q57" s="187"/>
      <c r="R57" s="188"/>
      <c r="S57" s="183"/>
      <c r="T57" s="183"/>
      <c r="U57" s="189"/>
      <c r="V57" s="190"/>
      <c r="W57" s="191"/>
      <c r="X57" s="192"/>
      <c r="Y57" s="192"/>
      <c r="Z57" s="192"/>
      <c r="AA57" s="192"/>
      <c r="AB57" s="193"/>
      <c r="AC57" s="192"/>
      <c r="AD57" s="194"/>
      <c r="AE57" s="195"/>
      <c r="AF57" s="196"/>
      <c r="AG57" s="197"/>
      <c r="AH57" s="198"/>
      <c r="AI57" s="192"/>
      <c r="AJ57" s="192"/>
      <c r="AK57" s="183"/>
      <c r="AL57" s="183"/>
      <c r="AM57" s="193"/>
      <c r="AN57" s="190"/>
      <c r="AO57" s="199"/>
      <c r="AP57" s="192"/>
      <c r="AQ57" s="192"/>
      <c r="AR57" s="183"/>
      <c r="AS57" s="183"/>
      <c r="AT57" s="200"/>
      <c r="AU57" s="201"/>
      <c r="AV57" s="190"/>
      <c r="AW57" s="199"/>
      <c r="AX57" s="202"/>
      <c r="AY57" s="201"/>
      <c r="AZ57" s="203"/>
      <c r="BA57" s="190"/>
      <c r="BB57" s="204"/>
      <c r="BC57" s="205"/>
    </row>
  </sheetData>
  <sheetProtection selectLockedCells="1" selectUnlockedCells="1"/>
  <mergeCells count="39">
    <mergeCell ref="BC4:BN4"/>
    <mergeCell ref="BC5:BC22"/>
    <mergeCell ref="BD5:BD22"/>
    <mergeCell ref="BE5:BE22"/>
    <mergeCell ref="BF5:BF22"/>
    <mergeCell ref="BG5:BG22"/>
    <mergeCell ref="BH5:BH22"/>
    <mergeCell ref="BI5:BI22"/>
    <mergeCell ref="BJ5:BJ22"/>
    <mergeCell ref="BK5:BK22"/>
    <mergeCell ref="BL5:BL22"/>
    <mergeCell ref="BM5:BM22"/>
    <mergeCell ref="BN5:BN22"/>
    <mergeCell ref="B30:H30"/>
    <mergeCell ref="I30:L30"/>
    <mergeCell ref="M30:N30"/>
    <mergeCell ref="O30:Q30"/>
    <mergeCell ref="R30:V30"/>
    <mergeCell ref="W30:AG30"/>
    <mergeCell ref="AH30:AN30"/>
    <mergeCell ref="AO30:AT30"/>
    <mergeCell ref="AU30:AV30"/>
    <mergeCell ref="AW30:AX30"/>
    <mergeCell ref="AY30:BA30"/>
    <mergeCell ref="BC30:BN30"/>
    <mergeCell ref="BO30:BR30"/>
    <mergeCell ref="B31:H31"/>
    <mergeCell ref="I31:L31"/>
    <mergeCell ref="M31:N31"/>
    <mergeCell ref="O31:Q31"/>
    <mergeCell ref="R31:V31"/>
    <mergeCell ref="W31:AG31"/>
    <mergeCell ref="AH31:AN31"/>
    <mergeCell ref="AO31:AT31"/>
    <mergeCell ref="AU31:AV31"/>
    <mergeCell ref="AW31:AX31"/>
    <mergeCell ref="AY31:BA31"/>
    <mergeCell ref="BC31:BN31"/>
    <mergeCell ref="BO31:BR31"/>
  </mergeCells>
  <dataValidations count="22">
    <dataValidation type="decimal" operator="lessThan" allowBlank="1" showErrorMessage="1" sqref="AC33:AC56">
      <formula1>1</formula1>
    </dataValidation>
    <dataValidation type="list" allowBlank="1" showErrorMessage="1" sqref="AU33:AU56">
      <formula1>$AU$5:$AU$17</formula1>
      <formula2>0</formula2>
    </dataValidation>
    <dataValidation type="list" allowBlank="1" showErrorMessage="1" sqref="AK33:AK56">
      <formula1>$AK$5:$AK$13</formula1>
      <formula2>0</formula2>
    </dataValidation>
    <dataValidation type="list" allowBlank="1" showErrorMessage="1" sqref="T33:T56">
      <formula1>$T$5:$T$13</formula1>
      <formula2>0</formula2>
    </dataValidation>
    <dataValidation type="list" allowBlank="1" showErrorMessage="1" sqref="E33:E56">
      <formula1>$E$5:$E$18</formula1>
      <formula2>0</formula2>
    </dataValidation>
    <dataValidation type="list" allowBlank="1" showErrorMessage="1" sqref="F33:F56">
      <formula1>$F$5:$F$12</formula1>
      <formula2>0</formula2>
    </dataValidation>
    <dataValidation type="list" allowBlank="1" showErrorMessage="1" sqref="AG33:AG56">
      <formula1>$AG$5:$AG$8</formula1>
      <formula2>0</formula2>
    </dataValidation>
    <dataValidation type="list" allowBlank="1" showErrorMessage="1" sqref="AF33:AF56">
      <formula1>$AF$5:$AF$8</formula1>
      <formula2>0</formula2>
    </dataValidation>
    <dataValidation type="list" allowBlank="1" showErrorMessage="1" sqref="I33:I56">
      <formula1>$I$5:$I$22</formula1>
      <formula2>0</formula2>
    </dataValidation>
    <dataValidation type="list" allowBlank="1" showErrorMessage="1" sqref="G33:G56">
      <formula1>$G$5:$G$8</formula1>
      <formula2>0</formula2>
    </dataValidation>
    <dataValidation type="list" allowBlank="1" showErrorMessage="1" sqref="S33:S56">
      <formula1>$S$5:$S$7</formula1>
      <formula2>0</formula2>
    </dataValidation>
    <dataValidation type="list" allowBlank="1" showErrorMessage="1" sqref="Q33:Q56">
      <formula1>$Q$5:$Q$10</formula1>
      <formula2>0</formula2>
    </dataValidation>
    <dataValidation type="list" allowBlank="1" showErrorMessage="1" sqref="P33:P56">
      <formula1>$P$5:$P$11</formula1>
      <formula2>0</formula2>
    </dataValidation>
    <dataValidation type="list" allowBlank="1" showErrorMessage="1" sqref="Y33:Y56">
      <formula1>$Y$5:$Y$7</formula1>
      <formula2>0</formula2>
    </dataValidation>
    <dataValidation type="list" allowBlank="1" showErrorMessage="1" sqref="Z33:Z56">
      <formula1>$Z$5:$Z$7</formula1>
      <formula2>0</formula2>
    </dataValidation>
    <dataValidation type="list" allowBlank="1" showErrorMessage="1" sqref="AB33:AB56">
      <formula1>$AB$5:$AB$9</formula1>
      <formula2>0</formula2>
    </dataValidation>
    <dataValidation type="list" allowBlank="1" showErrorMessage="1" sqref="AJ33:AJ56">
      <formula1>$AJ$5:$AJ$9</formula1>
      <formula2>0</formula2>
    </dataValidation>
    <dataValidation type="list" allowBlank="1" showErrorMessage="1" sqref="AN33:AN56">
      <formula1>$AN$5:$AN$10</formula1>
      <formula2>0</formula2>
    </dataValidation>
    <dataValidation type="list" allowBlank="1" showErrorMessage="1" sqref="AR33">
      <formula1>$AR$5:$AR$11</formula1>
      <formula2>0</formula2>
    </dataValidation>
    <dataValidation type="list" allowBlank="1" showErrorMessage="1" sqref="AR34:AR56">
      <formula1>$T$5:$T$14</formula1>
      <formula2>0</formula2>
    </dataValidation>
    <dataValidation type="list" allowBlank="1" showErrorMessage="1" sqref="AW33:AW56 AY33:AY56">
      <formula1>$AW$5:$AW$6</formula1>
      <formula2>0</formula2>
    </dataValidation>
    <dataValidation type="list" allowBlank="1" showErrorMessage="1" sqref="AQ33:AQ56">
      <formula1>$AQ$5:$AQ$7</formula1>
      <formula2>0</formula2>
    </dataValidation>
  </dataValidations>
  <printOptions/>
  <pageMargins left="0.19652777777777777" right="0.19652777777777777" top="0.7486111111111111" bottom="0.7479166666666667" header="0.31527777777777777" footer="0.5118055555555555"/>
  <pageSetup fitToHeight="30" fitToWidth="1" horizontalDpi="300" verticalDpi="300" orientation="landscape" paperSize="8"/>
  <headerFooter alignWithMargins="0">
    <oddHeader>&amp;R&amp;P/&amp;N</oddHeader>
  </headerFooter>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K106"/>
  <sheetViews>
    <sheetView workbookViewId="0" topLeftCell="A1">
      <selection activeCell="T4" sqref="T4"/>
    </sheetView>
  </sheetViews>
  <sheetFormatPr defaultColWidth="11.00390625" defaultRowHeight="13.5"/>
  <cols>
    <col min="1" max="1" width="6.75390625" style="206" customWidth="1"/>
    <col min="2" max="13" width="4.125" style="206" customWidth="1"/>
    <col min="14" max="14" width="4.125" style="207" customWidth="1"/>
    <col min="15" max="25" width="4.125" style="206" customWidth="1"/>
    <col min="26" max="26" width="4.125" style="207" customWidth="1"/>
    <col min="27" max="37" width="4.125" style="206" customWidth="1"/>
    <col min="38" max="38" width="4.125" style="207" customWidth="1"/>
    <col min="39" max="49" width="4.125" style="206" customWidth="1"/>
    <col min="50" max="50" width="4.125" style="207" customWidth="1"/>
    <col min="51" max="61" width="4.125" style="206" customWidth="1"/>
    <col min="62" max="62" width="4.125" style="207" customWidth="1"/>
    <col min="63" max="16384" width="10.625" style="206" customWidth="1"/>
  </cols>
  <sheetData>
    <row r="1" spans="1:62" s="208" customFormat="1" ht="37.5" customHeight="1">
      <c r="A1" s="208" t="s">
        <v>248</v>
      </c>
      <c r="B1" s="208" t="s">
        <v>284</v>
      </c>
      <c r="C1" s="208" t="s">
        <v>285</v>
      </c>
      <c r="D1" s="208" t="s">
        <v>286</v>
      </c>
      <c r="E1" s="208" t="s">
        <v>287</v>
      </c>
      <c r="F1" s="208" t="s">
        <v>288</v>
      </c>
      <c r="G1" s="208" t="s">
        <v>74</v>
      </c>
      <c r="H1" s="208" t="s">
        <v>289</v>
      </c>
      <c r="I1" s="208" t="s">
        <v>290</v>
      </c>
      <c r="J1" s="208" t="s">
        <v>291</v>
      </c>
      <c r="K1" s="208" t="s">
        <v>292</v>
      </c>
      <c r="L1" s="208" t="s">
        <v>293</v>
      </c>
      <c r="M1" s="208" t="s">
        <v>294</v>
      </c>
      <c r="N1" s="209" t="s">
        <v>285</v>
      </c>
      <c r="O1" s="208" t="s">
        <v>295</v>
      </c>
      <c r="P1" s="208" t="s">
        <v>296</v>
      </c>
      <c r="Q1" s="208" t="s">
        <v>297</v>
      </c>
      <c r="R1" s="208" t="s">
        <v>288</v>
      </c>
      <c r="S1" s="208" t="s">
        <v>74</v>
      </c>
      <c r="T1" s="208" t="s">
        <v>289</v>
      </c>
      <c r="U1" s="208" t="s">
        <v>290</v>
      </c>
      <c r="V1" s="208" t="s">
        <v>291</v>
      </c>
      <c r="W1" s="208" t="s">
        <v>292</v>
      </c>
      <c r="X1" s="208" t="s">
        <v>293</v>
      </c>
      <c r="Y1" s="208" t="s">
        <v>294</v>
      </c>
      <c r="Z1" s="209" t="s">
        <v>285</v>
      </c>
      <c r="AA1" s="208" t="s">
        <v>295</v>
      </c>
      <c r="AB1" s="208" t="s">
        <v>296</v>
      </c>
      <c r="AC1" s="208" t="s">
        <v>297</v>
      </c>
      <c r="AD1" s="208" t="s">
        <v>288</v>
      </c>
      <c r="AE1" s="208" t="s">
        <v>74</v>
      </c>
      <c r="AF1" s="208" t="s">
        <v>289</v>
      </c>
      <c r="AG1" s="208" t="s">
        <v>290</v>
      </c>
      <c r="AH1" s="208" t="s">
        <v>291</v>
      </c>
      <c r="AI1" s="208" t="s">
        <v>292</v>
      </c>
      <c r="AJ1" s="208" t="s">
        <v>293</v>
      </c>
      <c r="AK1" s="208" t="s">
        <v>294</v>
      </c>
      <c r="AL1" s="209" t="s">
        <v>285</v>
      </c>
      <c r="AM1" s="208" t="s">
        <v>295</v>
      </c>
      <c r="AN1" s="208" t="s">
        <v>296</v>
      </c>
      <c r="AO1" s="208" t="s">
        <v>297</v>
      </c>
      <c r="AP1" s="208" t="s">
        <v>288</v>
      </c>
      <c r="AQ1" s="208" t="s">
        <v>74</v>
      </c>
      <c r="AR1" s="208" t="s">
        <v>289</v>
      </c>
      <c r="AS1" s="208" t="s">
        <v>290</v>
      </c>
      <c r="AT1" s="208" t="s">
        <v>291</v>
      </c>
      <c r="AU1" s="208" t="s">
        <v>292</v>
      </c>
      <c r="AV1" s="208" t="s">
        <v>293</v>
      </c>
      <c r="AW1" s="208" t="s">
        <v>294</v>
      </c>
      <c r="AX1" s="209" t="s">
        <v>285</v>
      </c>
      <c r="AY1" s="208" t="s">
        <v>295</v>
      </c>
      <c r="AZ1" s="208" t="s">
        <v>296</v>
      </c>
      <c r="BA1" s="208" t="s">
        <v>297</v>
      </c>
      <c r="BB1" s="208" t="s">
        <v>288</v>
      </c>
      <c r="BC1" s="208" t="s">
        <v>74</v>
      </c>
      <c r="BD1" s="208" t="s">
        <v>289</v>
      </c>
      <c r="BE1" s="208" t="s">
        <v>290</v>
      </c>
      <c r="BF1" s="208" t="s">
        <v>291</v>
      </c>
      <c r="BG1" s="208" t="s">
        <v>292</v>
      </c>
      <c r="BH1" s="208" t="s">
        <v>293</v>
      </c>
      <c r="BI1" s="208" t="s">
        <v>294</v>
      </c>
      <c r="BJ1" s="209">
        <v>61</v>
      </c>
    </row>
    <row r="2" spans="1:62" ht="12">
      <c r="A2" s="206" t="s">
        <v>267</v>
      </c>
      <c r="B2" s="206">
        <v>1</v>
      </c>
      <c r="C2" s="206">
        <v>1</v>
      </c>
      <c r="D2" s="206">
        <v>1</v>
      </c>
      <c r="E2" s="206">
        <v>1</v>
      </c>
      <c r="F2" s="206">
        <v>1</v>
      </c>
      <c r="G2" s="206">
        <v>1</v>
      </c>
      <c r="H2" s="206">
        <v>1</v>
      </c>
      <c r="I2" s="206">
        <v>1</v>
      </c>
      <c r="J2" s="206">
        <v>1</v>
      </c>
      <c r="K2" s="206">
        <v>1</v>
      </c>
      <c r="L2" s="206">
        <v>1</v>
      </c>
      <c r="M2" s="206">
        <v>1</v>
      </c>
      <c r="N2" s="207">
        <v>2</v>
      </c>
      <c r="O2" s="206">
        <v>2</v>
      </c>
      <c r="P2" s="206">
        <v>2</v>
      </c>
      <c r="Q2" s="206">
        <v>2</v>
      </c>
      <c r="R2" s="206">
        <v>2</v>
      </c>
      <c r="S2" s="206">
        <v>2</v>
      </c>
      <c r="T2" s="206">
        <v>2</v>
      </c>
      <c r="U2" s="206">
        <v>2</v>
      </c>
      <c r="V2" s="206">
        <v>2</v>
      </c>
      <c r="W2" s="206">
        <v>2</v>
      </c>
      <c r="X2" s="206">
        <v>2</v>
      </c>
      <c r="Y2" s="206">
        <v>2</v>
      </c>
      <c r="Z2" s="207">
        <v>3</v>
      </c>
      <c r="AA2" s="206">
        <v>3</v>
      </c>
      <c r="AB2" s="206">
        <v>3</v>
      </c>
      <c r="AC2" s="206">
        <v>3</v>
      </c>
      <c r="AD2" s="206">
        <v>3</v>
      </c>
      <c r="AE2" s="206">
        <v>3</v>
      </c>
      <c r="AF2" s="206">
        <v>3</v>
      </c>
      <c r="AG2" s="206">
        <v>3</v>
      </c>
      <c r="AH2" s="206">
        <v>3</v>
      </c>
      <c r="AI2" s="206">
        <v>3</v>
      </c>
      <c r="AJ2" s="206">
        <v>3</v>
      </c>
      <c r="AK2" s="206">
        <v>3</v>
      </c>
      <c r="AL2" s="207">
        <v>4</v>
      </c>
      <c r="AM2" s="206">
        <v>4</v>
      </c>
      <c r="AN2" s="206">
        <v>4</v>
      </c>
      <c r="AO2" s="206">
        <v>4</v>
      </c>
      <c r="AP2" s="206">
        <v>4</v>
      </c>
      <c r="AQ2" s="206">
        <v>4</v>
      </c>
      <c r="AR2" s="206">
        <v>4</v>
      </c>
      <c r="AS2" s="206">
        <v>4</v>
      </c>
      <c r="AT2" s="206">
        <v>4</v>
      </c>
      <c r="AU2" s="206">
        <v>4</v>
      </c>
      <c r="AV2" s="206">
        <v>4</v>
      </c>
      <c r="AW2" s="206">
        <v>4</v>
      </c>
      <c r="AX2" s="207">
        <v>5</v>
      </c>
      <c r="AY2" s="206">
        <v>5</v>
      </c>
      <c r="AZ2" s="206">
        <v>5</v>
      </c>
      <c r="BA2" s="206">
        <v>5</v>
      </c>
      <c r="BB2" s="206">
        <v>5</v>
      </c>
      <c r="BC2" s="206">
        <v>5</v>
      </c>
      <c r="BD2" s="206">
        <v>5</v>
      </c>
      <c r="BE2" s="206">
        <v>5</v>
      </c>
      <c r="BF2" s="206">
        <v>5</v>
      </c>
      <c r="BG2" s="206">
        <v>5</v>
      </c>
      <c r="BH2" s="206">
        <v>5</v>
      </c>
      <c r="BI2" s="206">
        <v>5</v>
      </c>
      <c r="BJ2" s="207">
        <v>7</v>
      </c>
    </row>
    <row r="3" spans="1:62" ht="12">
      <c r="A3" s="206" t="s">
        <v>268</v>
      </c>
      <c r="B3" s="210">
        <v>1</v>
      </c>
      <c r="C3" s="210">
        <v>1</v>
      </c>
      <c r="D3" s="210">
        <v>1</v>
      </c>
      <c r="E3" s="210">
        <v>2</v>
      </c>
      <c r="F3" s="210">
        <v>2</v>
      </c>
      <c r="G3" s="210">
        <v>2</v>
      </c>
      <c r="H3" s="210">
        <v>2</v>
      </c>
      <c r="I3" s="210">
        <v>3</v>
      </c>
      <c r="J3" s="210">
        <v>3</v>
      </c>
      <c r="K3" s="211">
        <v>4</v>
      </c>
      <c r="L3" s="211">
        <v>4</v>
      </c>
      <c r="M3" s="211">
        <v>4</v>
      </c>
      <c r="N3" s="207">
        <v>1</v>
      </c>
      <c r="O3" s="206">
        <v>1</v>
      </c>
      <c r="P3" s="206">
        <v>1</v>
      </c>
      <c r="Q3" s="206">
        <v>2</v>
      </c>
      <c r="R3" s="206">
        <v>2</v>
      </c>
      <c r="S3" s="206">
        <v>2</v>
      </c>
      <c r="T3" s="206">
        <v>2</v>
      </c>
      <c r="U3" s="206">
        <v>3</v>
      </c>
      <c r="V3" s="206">
        <v>3</v>
      </c>
      <c r="W3" s="206">
        <v>4</v>
      </c>
      <c r="X3" s="206">
        <v>4</v>
      </c>
      <c r="Y3" s="206">
        <v>4</v>
      </c>
      <c r="Z3" s="207">
        <v>1</v>
      </c>
      <c r="AA3" s="206">
        <v>1</v>
      </c>
      <c r="AB3" s="206">
        <v>1</v>
      </c>
      <c r="AC3" s="206">
        <v>2</v>
      </c>
      <c r="AD3" s="206">
        <v>2</v>
      </c>
      <c r="AE3" s="206">
        <v>2</v>
      </c>
      <c r="AF3" s="206">
        <v>2</v>
      </c>
      <c r="AG3" s="206">
        <v>3</v>
      </c>
      <c r="AH3" s="206">
        <v>3</v>
      </c>
      <c r="AI3" s="206">
        <v>4</v>
      </c>
      <c r="AJ3" s="206">
        <v>4</v>
      </c>
      <c r="AK3" s="206">
        <v>4</v>
      </c>
      <c r="AL3" s="207">
        <v>1</v>
      </c>
      <c r="AM3" s="206">
        <v>1</v>
      </c>
      <c r="AN3" s="206">
        <v>1</v>
      </c>
      <c r="AO3" s="206">
        <v>2</v>
      </c>
      <c r="AP3" s="206">
        <v>2</v>
      </c>
      <c r="AQ3" s="206">
        <v>2</v>
      </c>
      <c r="AR3" s="206">
        <v>2</v>
      </c>
      <c r="AS3" s="206">
        <v>3</v>
      </c>
      <c r="AT3" s="206">
        <v>3</v>
      </c>
      <c r="AU3" s="206">
        <v>4</v>
      </c>
      <c r="AV3" s="206">
        <v>4</v>
      </c>
      <c r="AW3" s="206">
        <v>4</v>
      </c>
      <c r="AX3" s="207">
        <v>1</v>
      </c>
      <c r="AY3" s="206">
        <v>1</v>
      </c>
      <c r="AZ3" s="206">
        <v>1</v>
      </c>
      <c r="BA3" s="206">
        <v>2</v>
      </c>
      <c r="BB3" s="206">
        <v>2</v>
      </c>
      <c r="BC3" s="206">
        <v>2</v>
      </c>
      <c r="BD3" s="206">
        <v>2</v>
      </c>
      <c r="BE3" s="206">
        <v>3</v>
      </c>
      <c r="BF3" s="206">
        <v>3</v>
      </c>
      <c r="BG3" s="206">
        <v>4</v>
      </c>
      <c r="BH3" s="206">
        <v>4</v>
      </c>
      <c r="BI3" s="206">
        <v>4</v>
      </c>
      <c r="BJ3" s="207">
        <v>1</v>
      </c>
    </row>
    <row r="4" spans="1:62" ht="12">
      <c r="A4" s="206" t="s">
        <v>298</v>
      </c>
      <c r="B4" s="212">
        <v>1</v>
      </c>
      <c r="C4" s="212">
        <v>2</v>
      </c>
      <c r="D4" s="206">
        <v>3</v>
      </c>
      <c r="E4" s="212">
        <v>1</v>
      </c>
      <c r="F4" s="212">
        <v>2</v>
      </c>
      <c r="G4" s="212">
        <v>3</v>
      </c>
      <c r="H4" s="212">
        <v>4</v>
      </c>
      <c r="I4" s="212">
        <v>1</v>
      </c>
      <c r="J4" s="212">
        <v>2</v>
      </c>
      <c r="K4" s="212">
        <v>1</v>
      </c>
      <c r="L4" s="212">
        <v>2</v>
      </c>
      <c r="M4" s="212">
        <v>3</v>
      </c>
      <c r="N4" s="207">
        <v>1</v>
      </c>
      <c r="O4" s="206">
        <v>2</v>
      </c>
      <c r="P4" s="206">
        <v>3</v>
      </c>
      <c r="Q4" s="206">
        <v>1</v>
      </c>
      <c r="R4" s="206">
        <v>2</v>
      </c>
      <c r="S4" s="206">
        <v>3</v>
      </c>
      <c r="T4" s="206">
        <v>4</v>
      </c>
      <c r="U4" s="206">
        <v>1</v>
      </c>
      <c r="V4" s="206">
        <v>2</v>
      </c>
      <c r="W4" s="206">
        <v>1</v>
      </c>
      <c r="X4" s="206">
        <v>2</v>
      </c>
      <c r="Y4" s="206">
        <v>3</v>
      </c>
      <c r="Z4" s="207">
        <v>1</v>
      </c>
      <c r="AA4" s="206">
        <v>2</v>
      </c>
      <c r="AB4" s="206">
        <v>3</v>
      </c>
      <c r="AC4" s="206">
        <v>1</v>
      </c>
      <c r="AD4" s="206">
        <v>2</v>
      </c>
      <c r="AE4" s="206">
        <v>3</v>
      </c>
      <c r="AF4" s="206">
        <v>4</v>
      </c>
      <c r="AG4" s="206">
        <v>1</v>
      </c>
      <c r="AH4" s="206">
        <v>2</v>
      </c>
      <c r="AI4" s="206">
        <v>1</v>
      </c>
      <c r="AJ4" s="206">
        <v>2</v>
      </c>
      <c r="AK4" s="206">
        <v>3</v>
      </c>
      <c r="AL4" s="207">
        <v>1</v>
      </c>
      <c r="AM4" s="206">
        <v>2</v>
      </c>
      <c r="AN4" s="206">
        <v>3</v>
      </c>
      <c r="AO4" s="206">
        <v>1</v>
      </c>
      <c r="AP4" s="206">
        <v>2</v>
      </c>
      <c r="AQ4" s="206">
        <v>3</v>
      </c>
      <c r="AR4" s="206">
        <v>4</v>
      </c>
      <c r="AS4" s="206">
        <v>1</v>
      </c>
      <c r="AT4" s="206">
        <v>2</v>
      </c>
      <c r="AU4" s="206">
        <v>1</v>
      </c>
      <c r="AV4" s="206">
        <v>2</v>
      </c>
      <c r="AW4" s="206">
        <v>3</v>
      </c>
      <c r="AX4" s="207">
        <v>1</v>
      </c>
      <c r="AY4" s="206">
        <v>2</v>
      </c>
      <c r="AZ4" s="206">
        <v>3</v>
      </c>
      <c r="BA4" s="206">
        <v>1</v>
      </c>
      <c r="BB4" s="206">
        <v>2</v>
      </c>
      <c r="BC4" s="206">
        <v>3</v>
      </c>
      <c r="BD4" s="206">
        <v>4</v>
      </c>
      <c r="BE4" s="206">
        <v>1</v>
      </c>
      <c r="BF4" s="206">
        <v>2</v>
      </c>
      <c r="BG4" s="206">
        <v>1</v>
      </c>
      <c r="BH4" s="206">
        <v>2</v>
      </c>
      <c r="BI4" s="206">
        <v>3</v>
      </c>
      <c r="BJ4" s="207">
        <v>1</v>
      </c>
    </row>
    <row r="5" spans="1:13" ht="12">
      <c r="A5" s="206" t="s">
        <v>299</v>
      </c>
      <c r="B5" s="212"/>
      <c r="C5" s="212"/>
      <c r="E5" s="212"/>
      <c r="F5" s="212"/>
      <c r="G5" s="212"/>
      <c r="H5" s="212"/>
      <c r="I5" s="212"/>
      <c r="J5" s="212"/>
      <c r="K5" s="212"/>
      <c r="L5" s="212"/>
      <c r="M5" s="212"/>
    </row>
    <row r="6" spans="2:63" ht="12">
      <c r="B6" s="212">
        <f>+B2*100+B3*10+B4</f>
        <v>111</v>
      </c>
      <c r="C6" s="212">
        <f>+C2*100+C3*10+C4</f>
        <v>112</v>
      </c>
      <c r="D6" s="212">
        <f>+D2*100+D3*10+D4</f>
        <v>113</v>
      </c>
      <c r="E6" s="212">
        <f>+E2*100+E3*10+E4</f>
        <v>121</v>
      </c>
      <c r="F6" s="212">
        <f>+F2*100+F3*10+F4</f>
        <v>122</v>
      </c>
      <c r="G6" s="212">
        <f>+G2*100+G3*10+G4</f>
        <v>123</v>
      </c>
      <c r="H6" s="212">
        <f>+H2*100+H3*10+H4</f>
        <v>124</v>
      </c>
      <c r="I6" s="212">
        <f>+I2*100+I3*10+I4</f>
        <v>131</v>
      </c>
      <c r="J6" s="212">
        <f>+J2*100+J3*10+J4</f>
        <v>132</v>
      </c>
      <c r="K6" s="212">
        <f>+K2*100+K3*10+K4</f>
        <v>141</v>
      </c>
      <c r="L6" s="212">
        <f>+L2*100+L3*10+L4</f>
        <v>142</v>
      </c>
      <c r="M6" s="212">
        <f>+M2*100+M3*10+M4</f>
        <v>143</v>
      </c>
      <c r="N6" s="213">
        <f>+N2*100+N3*10+N4</f>
        <v>211</v>
      </c>
      <c r="O6" s="212">
        <f>+O2*100+O3*10+O4</f>
        <v>212</v>
      </c>
      <c r="P6" s="212">
        <f>+P2*100+P3*10+P4</f>
        <v>213</v>
      </c>
      <c r="Q6" s="212">
        <f>+Q2*100+Q3*10+Q4</f>
        <v>221</v>
      </c>
      <c r="R6" s="212">
        <f>+R2*100+R3*10+R4</f>
        <v>222</v>
      </c>
      <c r="S6" s="212">
        <f>+S2*100+S3*10+S4</f>
        <v>223</v>
      </c>
      <c r="T6" s="212">
        <f>+T2*100+T3*10+T4</f>
        <v>224</v>
      </c>
      <c r="U6" s="212">
        <f>+U2*100+U3*10+U4</f>
        <v>231</v>
      </c>
      <c r="V6" s="212">
        <f>+V2*100+V3*10+V4</f>
        <v>232</v>
      </c>
      <c r="W6" s="212">
        <f>+W2*100+W3*10+W4</f>
        <v>241</v>
      </c>
      <c r="X6" s="212">
        <f>+X2*100+X3*10+X4</f>
        <v>242</v>
      </c>
      <c r="Y6" s="212">
        <f>+Y2*100+Y3*10+Y4</f>
        <v>243</v>
      </c>
      <c r="Z6" s="213">
        <f>+Z2*100+Z3*10+Z4</f>
        <v>311</v>
      </c>
      <c r="AA6" s="212">
        <f>+AA2*100+AA3*10+AA4</f>
        <v>312</v>
      </c>
      <c r="AB6" s="212">
        <f>+AB2*100+AB3*10+AB4</f>
        <v>313</v>
      </c>
      <c r="AC6" s="212">
        <f>+AC2*100+AC3*10+AC4</f>
        <v>321</v>
      </c>
      <c r="AD6" s="212">
        <f>+AD2*100+AD3*10+AD4</f>
        <v>322</v>
      </c>
      <c r="AE6" s="212">
        <f>+AE2*100+AE3*10+AE4</f>
        <v>323</v>
      </c>
      <c r="AF6" s="212">
        <f>+AF2*100+AF3*10+AF4</f>
        <v>324</v>
      </c>
      <c r="AG6" s="212">
        <f>+AG2*100+AG3*10+AG4</f>
        <v>331</v>
      </c>
      <c r="AH6" s="212">
        <f>+AH2*100+AH3*10+AH4</f>
        <v>332</v>
      </c>
      <c r="AI6" s="212">
        <f>+AI2*100+AI3*10+AI4</f>
        <v>341</v>
      </c>
      <c r="AJ6" s="212">
        <f>+AJ2*100+AJ3*10+AJ4</f>
        <v>342</v>
      </c>
      <c r="AK6" s="212">
        <f>+AK2*100+AK3*10+AK4</f>
        <v>343</v>
      </c>
      <c r="AL6" s="213">
        <f>+AL2*100+AL3*10+AL4</f>
        <v>411</v>
      </c>
      <c r="AM6" s="212">
        <f>+AM2*100+AM3*10+AM4</f>
        <v>412</v>
      </c>
      <c r="AN6" s="212">
        <f>+AN2*100+AN3*10+AN4</f>
        <v>413</v>
      </c>
      <c r="AO6" s="212">
        <f>+AO2*100+AO3*10+AO4</f>
        <v>421</v>
      </c>
      <c r="AP6" s="212">
        <f>+AP2*100+AP3*10+AP4</f>
        <v>422</v>
      </c>
      <c r="AQ6" s="212">
        <f>+AQ2*100+AQ3*10+AQ4</f>
        <v>423</v>
      </c>
      <c r="AR6" s="212">
        <f>+AR2*100+AR3*10+AR4</f>
        <v>424</v>
      </c>
      <c r="AS6" s="212">
        <f>+AS2*100+AS3*10+AS4</f>
        <v>431</v>
      </c>
      <c r="AT6" s="212">
        <f>+AT2*100+AT3*10+AT4</f>
        <v>432</v>
      </c>
      <c r="AU6" s="212">
        <f>+AU2*100+AU3*10+AU4</f>
        <v>441</v>
      </c>
      <c r="AV6" s="212">
        <f>+AV2*100+AV3*10+AV4</f>
        <v>442</v>
      </c>
      <c r="AW6" s="212">
        <f>+AW2*100+AW3*10+AW4</f>
        <v>443</v>
      </c>
      <c r="AX6" s="213">
        <f>+AX2*100+AX3*10+AX4</f>
        <v>511</v>
      </c>
      <c r="AY6" s="212">
        <f>+AY2*100+AY3*10+AY4</f>
        <v>512</v>
      </c>
      <c r="AZ6" s="212">
        <f>+AZ2*100+AZ3*10+AZ4</f>
        <v>513</v>
      </c>
      <c r="BA6" s="212">
        <f>+BA2*100+BA3*10+BA4</f>
        <v>521</v>
      </c>
      <c r="BB6" s="212">
        <f>+BB2*100+BB3*10+BB4</f>
        <v>522</v>
      </c>
      <c r="BC6" s="212">
        <f>+BC2*100+BC3*10+BC4</f>
        <v>523</v>
      </c>
      <c r="BD6" s="212">
        <f>+BD2*100+BD3*10+BD4</f>
        <v>524</v>
      </c>
      <c r="BE6" s="212">
        <f>+BE2*100+BE3*10+BE4</f>
        <v>531</v>
      </c>
      <c r="BF6" s="212">
        <f>+BF2*100+BF3*10+BF4</f>
        <v>532</v>
      </c>
      <c r="BG6" s="212">
        <f>+BG2*100+BG3*10+BG4</f>
        <v>541</v>
      </c>
      <c r="BH6" s="212">
        <f>+BH2*100+BH3*10+BH4</f>
        <v>542</v>
      </c>
      <c r="BI6" s="212">
        <f>+BI2*100+BI3*10+BI4</f>
        <v>543</v>
      </c>
      <c r="BJ6" s="213">
        <f>+BJ2*100+BJ3*10+BJ4</f>
        <v>711</v>
      </c>
      <c r="BK6" s="212"/>
    </row>
    <row r="7" spans="1:62" ht="12">
      <c r="A7" s="214">
        <v>1</v>
      </c>
      <c r="B7" s="212"/>
      <c r="C7" s="212"/>
      <c r="D7" s="212"/>
      <c r="E7" s="212"/>
      <c r="F7" s="212"/>
      <c r="G7" s="212"/>
      <c r="H7" s="212"/>
      <c r="I7" s="212"/>
      <c r="J7" s="212"/>
      <c r="K7" s="212"/>
      <c r="L7" s="212"/>
      <c r="M7" s="212"/>
      <c r="BJ7" s="215"/>
    </row>
    <row r="8" spans="1:62" ht="12">
      <c r="A8" s="214">
        <v>2</v>
      </c>
      <c r="B8" s="212"/>
      <c r="C8" s="212"/>
      <c r="D8" s="212"/>
      <c r="E8" s="212"/>
      <c r="F8" s="212"/>
      <c r="G8" s="212"/>
      <c r="H8" s="212"/>
      <c r="I8" s="212"/>
      <c r="J8" s="212"/>
      <c r="K8" s="212"/>
      <c r="L8" s="212"/>
      <c r="M8" s="212"/>
      <c r="BJ8" s="215"/>
    </row>
    <row r="9" spans="1:62" ht="12">
      <c r="A9" s="214">
        <v>3</v>
      </c>
      <c r="B9" s="212"/>
      <c r="C9" s="212"/>
      <c r="D9" s="212"/>
      <c r="E9" s="212"/>
      <c r="F9" s="212"/>
      <c r="G9" s="212"/>
      <c r="H9" s="212"/>
      <c r="I9" s="212"/>
      <c r="J9" s="212"/>
      <c r="K9" s="212"/>
      <c r="L9" s="212"/>
      <c r="M9" s="212"/>
      <c r="BJ9" s="215"/>
    </row>
    <row r="10" spans="1:62" ht="12">
      <c r="A10" s="214">
        <v>4</v>
      </c>
      <c r="B10" s="212"/>
      <c r="C10" s="212"/>
      <c r="D10" s="212"/>
      <c r="E10" s="212"/>
      <c r="F10" s="212"/>
      <c r="G10" s="212"/>
      <c r="H10" s="212"/>
      <c r="I10" s="212"/>
      <c r="J10" s="212"/>
      <c r="K10" s="212"/>
      <c r="L10" s="212"/>
      <c r="M10" s="212"/>
      <c r="BJ10" s="215"/>
    </row>
    <row r="11" spans="1:62" ht="12">
      <c r="A11" s="214">
        <v>5</v>
      </c>
      <c r="B11" s="212"/>
      <c r="C11" s="212"/>
      <c r="D11" s="212"/>
      <c r="E11" s="212"/>
      <c r="F11" s="212"/>
      <c r="G11" s="212"/>
      <c r="H11" s="212"/>
      <c r="I11" s="212"/>
      <c r="J11" s="212"/>
      <c r="K11" s="212"/>
      <c r="L11" s="212"/>
      <c r="M11" s="212"/>
      <c r="BJ11" s="215"/>
    </row>
    <row r="12" spans="1:62" ht="12">
      <c r="A12" s="214">
        <v>6</v>
      </c>
      <c r="B12" s="212"/>
      <c r="C12" s="212"/>
      <c r="D12" s="212"/>
      <c r="E12" s="212"/>
      <c r="F12" s="212"/>
      <c r="G12" s="212"/>
      <c r="H12" s="212"/>
      <c r="I12" s="212"/>
      <c r="J12" s="212"/>
      <c r="K12" s="212"/>
      <c r="L12" s="212"/>
      <c r="M12" s="212"/>
      <c r="AL12" s="216">
        <v>21</v>
      </c>
      <c r="AM12" s="217">
        <v>21</v>
      </c>
      <c r="AN12" s="217">
        <v>18</v>
      </c>
      <c r="AO12" s="217">
        <v>11</v>
      </c>
      <c r="AP12" s="217">
        <v>18</v>
      </c>
      <c r="AQ12" s="217">
        <v>18</v>
      </c>
      <c r="AR12" s="217">
        <v>16</v>
      </c>
      <c r="AS12" s="217">
        <v>16</v>
      </c>
      <c r="AT12" s="217">
        <v>16</v>
      </c>
      <c r="AU12" s="217">
        <v>16</v>
      </c>
      <c r="AV12" s="217">
        <v>16</v>
      </c>
      <c r="AW12" s="217">
        <v>16</v>
      </c>
      <c r="AX12" s="216">
        <v>19</v>
      </c>
      <c r="AY12" s="217">
        <v>19</v>
      </c>
      <c r="AZ12" s="217">
        <v>14</v>
      </c>
      <c r="BA12" s="217">
        <v>9</v>
      </c>
      <c r="BB12" s="217">
        <v>14</v>
      </c>
      <c r="BC12" s="217">
        <v>14</v>
      </c>
      <c r="BD12" s="217">
        <v>11</v>
      </c>
      <c r="BE12" s="217">
        <v>15</v>
      </c>
      <c r="BF12" s="217">
        <v>11</v>
      </c>
      <c r="BG12" s="217">
        <v>15</v>
      </c>
      <c r="BH12" s="217">
        <v>15</v>
      </c>
      <c r="BI12" s="217">
        <v>15</v>
      </c>
      <c r="BJ12" s="218"/>
    </row>
    <row r="13" spans="1:62" ht="12">
      <c r="A13" s="214">
        <v>7</v>
      </c>
      <c r="B13" s="212"/>
      <c r="C13" s="212"/>
      <c r="D13" s="212"/>
      <c r="E13" s="212"/>
      <c r="F13" s="212"/>
      <c r="G13" s="212"/>
      <c r="H13" s="212"/>
      <c r="I13" s="212"/>
      <c r="J13" s="212"/>
      <c r="K13" s="212"/>
      <c r="L13" s="212"/>
      <c r="M13" s="212"/>
      <c r="AL13" s="216">
        <v>26</v>
      </c>
      <c r="AM13" s="217">
        <v>26</v>
      </c>
      <c r="AN13" s="217">
        <v>24</v>
      </c>
      <c r="AO13" s="217">
        <v>15</v>
      </c>
      <c r="AP13" s="217">
        <v>24</v>
      </c>
      <c r="AQ13" s="217">
        <v>24</v>
      </c>
      <c r="AR13" s="217">
        <v>21</v>
      </c>
      <c r="AS13" s="217">
        <v>21</v>
      </c>
      <c r="AT13" s="217">
        <v>21</v>
      </c>
      <c r="AU13" s="217">
        <v>24</v>
      </c>
      <c r="AV13" s="217">
        <v>24</v>
      </c>
      <c r="AW13" s="217">
        <v>24</v>
      </c>
      <c r="AX13" s="216">
        <v>24</v>
      </c>
      <c r="AY13" s="217">
        <v>24</v>
      </c>
      <c r="AZ13" s="217">
        <v>18</v>
      </c>
      <c r="BA13" s="217">
        <v>12</v>
      </c>
      <c r="BB13" s="217">
        <v>18</v>
      </c>
      <c r="BC13" s="217">
        <v>18</v>
      </c>
      <c r="BD13" s="217">
        <v>14</v>
      </c>
      <c r="BE13" s="217">
        <v>19</v>
      </c>
      <c r="BF13" s="217">
        <v>14</v>
      </c>
      <c r="BG13" s="217">
        <v>22</v>
      </c>
      <c r="BH13" s="217">
        <v>22</v>
      </c>
      <c r="BI13" s="217">
        <v>22</v>
      </c>
      <c r="BJ13" s="218"/>
    </row>
    <row r="14" spans="1:62" ht="12">
      <c r="A14" s="214">
        <v>8</v>
      </c>
      <c r="B14" s="212"/>
      <c r="C14" s="212"/>
      <c r="D14" s="212"/>
      <c r="E14" s="212"/>
      <c r="F14" s="212"/>
      <c r="G14" s="212"/>
      <c r="H14" s="212"/>
      <c r="I14" s="212"/>
      <c r="J14" s="212"/>
      <c r="K14" s="212"/>
      <c r="L14" s="212"/>
      <c r="M14" s="212"/>
      <c r="AL14" s="216">
        <v>32</v>
      </c>
      <c r="AM14" s="217">
        <v>32</v>
      </c>
      <c r="AN14" s="217">
        <v>29</v>
      </c>
      <c r="AO14" s="217">
        <v>19</v>
      </c>
      <c r="AP14" s="217">
        <v>29</v>
      </c>
      <c r="AQ14" s="217">
        <v>29</v>
      </c>
      <c r="AR14" s="217">
        <v>26</v>
      </c>
      <c r="AS14" s="217">
        <v>26</v>
      </c>
      <c r="AT14" s="217">
        <v>26</v>
      </c>
      <c r="AU14" s="217">
        <v>31</v>
      </c>
      <c r="AV14" s="217">
        <v>31</v>
      </c>
      <c r="AW14" s="217">
        <v>31</v>
      </c>
      <c r="AX14" s="216">
        <v>29</v>
      </c>
      <c r="AY14" s="217">
        <v>29</v>
      </c>
      <c r="AZ14" s="217">
        <v>22</v>
      </c>
      <c r="BA14" s="217">
        <v>15</v>
      </c>
      <c r="BB14" s="217">
        <v>22</v>
      </c>
      <c r="BC14" s="217">
        <v>22</v>
      </c>
      <c r="BD14" s="217">
        <v>17</v>
      </c>
      <c r="BE14" s="217">
        <v>23</v>
      </c>
      <c r="BF14" s="217">
        <v>17</v>
      </c>
      <c r="BG14" s="217">
        <v>29</v>
      </c>
      <c r="BH14" s="217">
        <v>29</v>
      </c>
      <c r="BI14" s="217">
        <v>29</v>
      </c>
      <c r="BJ14" s="218"/>
    </row>
    <row r="15" spans="1:62" ht="12">
      <c r="A15" s="214">
        <v>9</v>
      </c>
      <c r="B15" s="212"/>
      <c r="C15" s="212"/>
      <c r="D15" s="212"/>
      <c r="E15" s="212"/>
      <c r="F15" s="212"/>
      <c r="G15" s="212"/>
      <c r="H15" s="212"/>
      <c r="I15" s="212"/>
      <c r="J15" s="212"/>
      <c r="K15" s="212"/>
      <c r="L15" s="212"/>
      <c r="M15" s="212"/>
      <c r="AL15" s="216">
        <v>37</v>
      </c>
      <c r="AM15" s="217">
        <v>37</v>
      </c>
      <c r="AN15" s="217">
        <v>35</v>
      </c>
      <c r="AO15" s="217">
        <v>22</v>
      </c>
      <c r="AP15" s="217">
        <v>35</v>
      </c>
      <c r="AQ15" s="217">
        <v>35</v>
      </c>
      <c r="AR15" s="217">
        <v>31</v>
      </c>
      <c r="AS15" s="217">
        <v>31</v>
      </c>
      <c r="AT15" s="217">
        <v>31</v>
      </c>
      <c r="AU15" s="217">
        <v>38</v>
      </c>
      <c r="AV15" s="217">
        <v>38</v>
      </c>
      <c r="AW15" s="217">
        <v>38</v>
      </c>
      <c r="AX15" s="216">
        <v>35</v>
      </c>
      <c r="AY15" s="217">
        <v>35</v>
      </c>
      <c r="AZ15" s="217">
        <v>26</v>
      </c>
      <c r="BA15" s="217">
        <v>19</v>
      </c>
      <c r="BB15" s="217">
        <v>26</v>
      </c>
      <c r="BC15" s="217">
        <v>26</v>
      </c>
      <c r="BD15" s="217">
        <v>21</v>
      </c>
      <c r="BE15" s="217">
        <v>28</v>
      </c>
      <c r="BF15" s="217">
        <v>21</v>
      </c>
      <c r="BG15" s="217">
        <v>34</v>
      </c>
      <c r="BH15" s="217">
        <v>34</v>
      </c>
      <c r="BI15" s="217">
        <v>34</v>
      </c>
      <c r="BJ15" s="218"/>
    </row>
    <row r="16" spans="1:62" ht="12">
      <c r="A16" s="214">
        <v>10</v>
      </c>
      <c r="B16" s="212"/>
      <c r="C16" s="212"/>
      <c r="D16" s="212"/>
      <c r="E16" s="212"/>
      <c r="F16" s="212"/>
      <c r="G16" s="212"/>
      <c r="H16" s="212"/>
      <c r="I16" s="212"/>
      <c r="J16" s="212"/>
      <c r="K16" s="212"/>
      <c r="L16" s="212"/>
      <c r="M16" s="212"/>
      <c r="AL16" s="216">
        <v>43</v>
      </c>
      <c r="AM16" s="217">
        <v>43</v>
      </c>
      <c r="AN16" s="217">
        <v>41</v>
      </c>
      <c r="AO16" s="217">
        <v>28</v>
      </c>
      <c r="AP16" s="217">
        <v>41</v>
      </c>
      <c r="AQ16" s="217">
        <v>41</v>
      </c>
      <c r="AR16" s="217">
        <v>36</v>
      </c>
      <c r="AS16" s="217">
        <v>36</v>
      </c>
      <c r="AT16" s="217">
        <v>36</v>
      </c>
      <c r="AU16" s="217">
        <v>44</v>
      </c>
      <c r="AV16" s="217">
        <v>44</v>
      </c>
      <c r="AW16" s="217">
        <v>44</v>
      </c>
      <c r="AX16" s="216">
        <v>40</v>
      </c>
      <c r="AY16" s="217">
        <v>40</v>
      </c>
      <c r="AZ16" s="217">
        <v>30</v>
      </c>
      <c r="BA16" s="217">
        <v>24</v>
      </c>
      <c r="BB16" s="217">
        <v>30</v>
      </c>
      <c r="BC16" s="217">
        <v>30</v>
      </c>
      <c r="BD16" s="217">
        <v>25</v>
      </c>
      <c r="BE16" s="217">
        <v>33</v>
      </c>
      <c r="BF16" s="217">
        <v>25</v>
      </c>
      <c r="BG16" s="217">
        <v>40</v>
      </c>
      <c r="BH16" s="217">
        <v>40</v>
      </c>
      <c r="BI16" s="217">
        <v>40</v>
      </c>
      <c r="BJ16" s="218"/>
    </row>
    <row r="17" spans="1:62" ht="12">
      <c r="A17" s="214">
        <v>11</v>
      </c>
      <c r="B17" s="219">
        <v>36</v>
      </c>
      <c r="C17" s="219">
        <v>36</v>
      </c>
      <c r="D17" s="219">
        <v>36</v>
      </c>
      <c r="E17" s="219">
        <v>37</v>
      </c>
      <c r="F17" s="219">
        <v>36</v>
      </c>
      <c r="G17" s="219">
        <v>33</v>
      </c>
      <c r="H17" s="219">
        <v>33</v>
      </c>
      <c r="I17" s="219">
        <v>44</v>
      </c>
      <c r="J17" s="219">
        <v>33</v>
      </c>
      <c r="K17" s="219">
        <v>62</v>
      </c>
      <c r="L17" s="219">
        <v>44</v>
      </c>
      <c r="M17" s="219">
        <v>43</v>
      </c>
      <c r="N17" s="207">
        <v>27</v>
      </c>
      <c r="O17" s="206">
        <v>27</v>
      </c>
      <c r="P17" s="206">
        <v>32</v>
      </c>
      <c r="Q17" s="206">
        <v>23</v>
      </c>
      <c r="R17" s="206">
        <v>32</v>
      </c>
      <c r="S17" s="206">
        <v>32</v>
      </c>
      <c r="T17" s="206">
        <v>28</v>
      </c>
      <c r="U17" s="206">
        <v>28</v>
      </c>
      <c r="V17" s="206">
        <v>28</v>
      </c>
      <c r="W17" s="206">
        <v>24</v>
      </c>
      <c r="X17" s="206">
        <v>24</v>
      </c>
      <c r="Y17" s="206">
        <v>24</v>
      </c>
      <c r="Z17" s="207">
        <v>17</v>
      </c>
      <c r="AA17" s="206">
        <v>17</v>
      </c>
      <c r="AB17" s="206">
        <v>48</v>
      </c>
      <c r="AC17" s="206">
        <v>16</v>
      </c>
      <c r="AD17" s="206">
        <v>48</v>
      </c>
      <c r="AE17" s="206">
        <v>48</v>
      </c>
      <c r="AF17" s="206">
        <v>28</v>
      </c>
      <c r="AG17" s="206">
        <v>28</v>
      </c>
      <c r="AH17" s="206">
        <v>28</v>
      </c>
      <c r="AI17" s="206">
        <v>31</v>
      </c>
      <c r="AJ17" s="206">
        <v>31</v>
      </c>
      <c r="AK17" s="206">
        <v>31</v>
      </c>
      <c r="AL17" s="216">
        <v>48</v>
      </c>
      <c r="AM17" s="217">
        <v>48</v>
      </c>
      <c r="AN17" s="217">
        <v>47</v>
      </c>
      <c r="AO17" s="217">
        <v>34</v>
      </c>
      <c r="AP17" s="217">
        <v>47</v>
      </c>
      <c r="AQ17" s="217">
        <v>47</v>
      </c>
      <c r="AR17" s="217">
        <v>42</v>
      </c>
      <c r="AS17" s="217">
        <v>42</v>
      </c>
      <c r="AT17" s="217">
        <v>42</v>
      </c>
      <c r="AU17" s="217">
        <v>50</v>
      </c>
      <c r="AV17" s="217">
        <v>50</v>
      </c>
      <c r="AW17" s="217">
        <v>50</v>
      </c>
      <c r="AX17" s="216">
        <v>45</v>
      </c>
      <c r="AY17" s="217">
        <v>45</v>
      </c>
      <c r="AZ17" s="217">
        <v>34</v>
      </c>
      <c r="BA17" s="217">
        <v>27</v>
      </c>
      <c r="BB17" s="217">
        <v>34</v>
      </c>
      <c r="BC17" s="217">
        <v>34</v>
      </c>
      <c r="BD17" s="217">
        <v>29</v>
      </c>
      <c r="BE17" s="217">
        <v>38</v>
      </c>
      <c r="BF17" s="217">
        <v>29</v>
      </c>
      <c r="BG17" s="217">
        <v>44</v>
      </c>
      <c r="BH17" s="217">
        <v>44</v>
      </c>
      <c r="BI17" s="217">
        <v>44</v>
      </c>
      <c r="BJ17" s="218"/>
    </row>
    <row r="18" spans="1:62" ht="12">
      <c r="A18" s="214">
        <v>12</v>
      </c>
      <c r="B18" s="219">
        <v>48</v>
      </c>
      <c r="C18" s="219">
        <v>48</v>
      </c>
      <c r="D18" s="219">
        <v>46</v>
      </c>
      <c r="E18" s="219">
        <v>48</v>
      </c>
      <c r="F18" s="219">
        <v>47</v>
      </c>
      <c r="G18" s="219">
        <v>41</v>
      </c>
      <c r="H18" s="219">
        <v>42</v>
      </c>
      <c r="I18" s="219">
        <v>56</v>
      </c>
      <c r="J18" s="219">
        <v>42</v>
      </c>
      <c r="K18" s="219">
        <v>78</v>
      </c>
      <c r="L18" s="219">
        <v>56</v>
      </c>
      <c r="M18" s="219">
        <v>53</v>
      </c>
      <c r="N18" s="207">
        <v>36</v>
      </c>
      <c r="O18" s="206">
        <v>36</v>
      </c>
      <c r="P18" s="206">
        <v>40</v>
      </c>
      <c r="Q18" s="206">
        <v>30</v>
      </c>
      <c r="R18" s="206">
        <v>40</v>
      </c>
      <c r="S18" s="206">
        <v>40</v>
      </c>
      <c r="T18" s="206">
        <v>36</v>
      </c>
      <c r="U18" s="206">
        <v>36</v>
      </c>
      <c r="V18" s="206">
        <v>36</v>
      </c>
      <c r="W18" s="206">
        <v>33</v>
      </c>
      <c r="X18" s="206">
        <v>33</v>
      </c>
      <c r="Y18" s="206">
        <v>33</v>
      </c>
      <c r="Z18" s="207">
        <v>24</v>
      </c>
      <c r="AA18" s="206">
        <v>24</v>
      </c>
      <c r="AB18" s="206">
        <v>56</v>
      </c>
      <c r="AC18" s="206">
        <v>21</v>
      </c>
      <c r="AD18" s="206">
        <v>56</v>
      </c>
      <c r="AE18" s="206">
        <v>56</v>
      </c>
      <c r="AF18" s="206">
        <v>35</v>
      </c>
      <c r="AG18" s="206">
        <v>35</v>
      </c>
      <c r="AH18" s="206">
        <v>35</v>
      </c>
      <c r="AI18" s="206">
        <v>39</v>
      </c>
      <c r="AJ18" s="206">
        <v>39</v>
      </c>
      <c r="AK18" s="206">
        <v>39</v>
      </c>
      <c r="AL18" s="216">
        <v>54</v>
      </c>
      <c r="AM18" s="217">
        <v>54</v>
      </c>
      <c r="AN18" s="217">
        <v>53</v>
      </c>
      <c r="AO18" s="217">
        <v>39</v>
      </c>
      <c r="AP18" s="217">
        <v>53</v>
      </c>
      <c r="AQ18" s="217">
        <v>53</v>
      </c>
      <c r="AR18" s="217">
        <v>48</v>
      </c>
      <c r="AS18" s="217">
        <v>48</v>
      </c>
      <c r="AT18" s="217">
        <v>48</v>
      </c>
      <c r="AU18" s="217">
        <v>55</v>
      </c>
      <c r="AV18" s="217">
        <v>55</v>
      </c>
      <c r="AW18" s="217">
        <v>55</v>
      </c>
      <c r="AX18" s="216">
        <v>51</v>
      </c>
      <c r="AY18" s="217">
        <v>51</v>
      </c>
      <c r="AZ18" s="217">
        <v>38</v>
      </c>
      <c r="BA18" s="217">
        <v>30</v>
      </c>
      <c r="BB18" s="217">
        <v>38</v>
      </c>
      <c r="BC18" s="217">
        <v>38</v>
      </c>
      <c r="BD18" s="217">
        <v>33</v>
      </c>
      <c r="BE18" s="217">
        <v>44</v>
      </c>
      <c r="BF18" s="217">
        <v>33</v>
      </c>
      <c r="BG18" s="217">
        <v>49</v>
      </c>
      <c r="BH18" s="217">
        <v>49</v>
      </c>
      <c r="BI18" s="217">
        <v>49</v>
      </c>
      <c r="BJ18" s="218"/>
    </row>
    <row r="19" spans="1:62" ht="12">
      <c r="A19" s="214">
        <v>13</v>
      </c>
      <c r="B19" s="219">
        <v>61</v>
      </c>
      <c r="C19" s="219">
        <v>60</v>
      </c>
      <c r="D19" s="219">
        <v>57</v>
      </c>
      <c r="E19" s="219">
        <v>61</v>
      </c>
      <c r="F19" s="219">
        <v>58</v>
      </c>
      <c r="G19" s="219">
        <v>50</v>
      </c>
      <c r="H19" s="219">
        <v>52</v>
      </c>
      <c r="I19" s="219">
        <v>68</v>
      </c>
      <c r="J19" s="219">
        <v>52</v>
      </c>
      <c r="K19" s="219">
        <v>94</v>
      </c>
      <c r="L19" s="219">
        <v>68</v>
      </c>
      <c r="M19" s="219">
        <v>64</v>
      </c>
      <c r="N19" s="207">
        <v>46</v>
      </c>
      <c r="O19" s="206">
        <v>46</v>
      </c>
      <c r="P19" s="206">
        <v>49</v>
      </c>
      <c r="Q19" s="206">
        <v>38</v>
      </c>
      <c r="R19" s="206">
        <v>49</v>
      </c>
      <c r="S19" s="206">
        <v>49</v>
      </c>
      <c r="T19" s="206">
        <v>44</v>
      </c>
      <c r="U19" s="206">
        <v>44</v>
      </c>
      <c r="V19" s="206">
        <v>44</v>
      </c>
      <c r="W19" s="206">
        <v>41</v>
      </c>
      <c r="X19" s="206">
        <v>41</v>
      </c>
      <c r="Y19" s="206">
        <v>41</v>
      </c>
      <c r="Z19" s="207">
        <v>32</v>
      </c>
      <c r="AA19" s="206">
        <v>32</v>
      </c>
      <c r="AB19" s="206">
        <v>64</v>
      </c>
      <c r="AC19" s="206">
        <v>28</v>
      </c>
      <c r="AD19" s="206">
        <v>64</v>
      </c>
      <c r="AE19" s="206">
        <v>64</v>
      </c>
      <c r="AF19" s="206">
        <v>43</v>
      </c>
      <c r="AG19" s="206">
        <v>43</v>
      </c>
      <c r="AH19" s="206">
        <v>43</v>
      </c>
      <c r="AI19" s="206">
        <v>47</v>
      </c>
      <c r="AJ19" s="206">
        <v>47</v>
      </c>
      <c r="AK19" s="206">
        <v>47</v>
      </c>
      <c r="AL19" s="216">
        <v>60</v>
      </c>
      <c r="AM19" s="217">
        <v>60</v>
      </c>
      <c r="AN19" s="217">
        <v>60</v>
      </c>
      <c r="AO19" s="217">
        <v>44</v>
      </c>
      <c r="AP19" s="217">
        <v>60</v>
      </c>
      <c r="AQ19" s="217">
        <v>60</v>
      </c>
      <c r="AR19" s="217">
        <v>54</v>
      </c>
      <c r="AS19" s="217">
        <v>54</v>
      </c>
      <c r="AT19" s="217">
        <v>54</v>
      </c>
      <c r="AU19" s="217">
        <v>60</v>
      </c>
      <c r="AV19" s="217">
        <v>60</v>
      </c>
      <c r="AW19" s="217">
        <v>60</v>
      </c>
      <c r="AX19" s="216">
        <v>56</v>
      </c>
      <c r="AY19" s="217">
        <v>56</v>
      </c>
      <c r="AZ19" s="217">
        <v>43</v>
      </c>
      <c r="BA19" s="217">
        <v>34</v>
      </c>
      <c r="BB19" s="217">
        <v>43</v>
      </c>
      <c r="BC19" s="217">
        <v>43</v>
      </c>
      <c r="BD19" s="217">
        <v>37</v>
      </c>
      <c r="BE19" s="217">
        <v>50</v>
      </c>
      <c r="BF19" s="217">
        <v>37</v>
      </c>
      <c r="BG19" s="217">
        <v>53</v>
      </c>
      <c r="BH19" s="217">
        <v>53</v>
      </c>
      <c r="BI19" s="217">
        <v>53</v>
      </c>
      <c r="BJ19" s="218"/>
    </row>
    <row r="20" spans="1:62" ht="12">
      <c r="A20" s="214">
        <v>14</v>
      </c>
      <c r="B20" s="219">
        <v>73</v>
      </c>
      <c r="C20" s="219">
        <v>72</v>
      </c>
      <c r="D20" s="219">
        <v>67</v>
      </c>
      <c r="E20" s="219">
        <v>74</v>
      </c>
      <c r="F20" s="219">
        <v>69</v>
      </c>
      <c r="G20" s="219">
        <v>58</v>
      </c>
      <c r="H20" s="219">
        <v>62</v>
      </c>
      <c r="I20" s="219">
        <v>81</v>
      </c>
      <c r="J20" s="219">
        <v>62</v>
      </c>
      <c r="K20" s="220">
        <v>111</v>
      </c>
      <c r="L20" s="219">
        <v>80</v>
      </c>
      <c r="M20" s="219">
        <v>75</v>
      </c>
      <c r="N20" s="207">
        <v>58</v>
      </c>
      <c r="O20" s="206">
        <v>58</v>
      </c>
      <c r="P20" s="206">
        <v>57</v>
      </c>
      <c r="Q20" s="206">
        <v>45</v>
      </c>
      <c r="R20" s="206">
        <v>57</v>
      </c>
      <c r="S20" s="206">
        <v>57</v>
      </c>
      <c r="T20" s="206">
        <v>53</v>
      </c>
      <c r="U20" s="206">
        <v>53</v>
      </c>
      <c r="V20" s="206">
        <v>53</v>
      </c>
      <c r="W20" s="206">
        <v>52</v>
      </c>
      <c r="X20" s="206">
        <v>52</v>
      </c>
      <c r="Y20" s="206">
        <v>52</v>
      </c>
      <c r="Z20" s="207">
        <v>40</v>
      </c>
      <c r="AA20" s="206">
        <v>40</v>
      </c>
      <c r="AB20" s="206">
        <v>72</v>
      </c>
      <c r="AC20" s="206">
        <v>34</v>
      </c>
      <c r="AD20" s="206">
        <v>72</v>
      </c>
      <c r="AE20" s="206">
        <v>72</v>
      </c>
      <c r="AF20" s="206">
        <v>51</v>
      </c>
      <c r="AG20" s="206">
        <v>51</v>
      </c>
      <c r="AH20" s="206">
        <v>51</v>
      </c>
      <c r="AI20" s="206">
        <v>55</v>
      </c>
      <c r="AJ20" s="206">
        <v>55</v>
      </c>
      <c r="AK20" s="206">
        <v>55</v>
      </c>
      <c r="AL20" s="216">
        <v>66</v>
      </c>
      <c r="AM20" s="217">
        <v>66</v>
      </c>
      <c r="AN20" s="217">
        <v>66</v>
      </c>
      <c r="AO20" s="217">
        <v>52</v>
      </c>
      <c r="AP20" s="217">
        <v>66</v>
      </c>
      <c r="AQ20" s="217">
        <v>66</v>
      </c>
      <c r="AR20" s="217">
        <v>59</v>
      </c>
      <c r="AS20" s="217">
        <v>59</v>
      </c>
      <c r="AT20" s="217">
        <v>59</v>
      </c>
      <c r="AU20" s="217">
        <v>64</v>
      </c>
      <c r="AV20" s="217">
        <v>64</v>
      </c>
      <c r="AW20" s="217">
        <v>64</v>
      </c>
      <c r="AX20" s="216">
        <v>61</v>
      </c>
      <c r="AY20" s="217">
        <v>61</v>
      </c>
      <c r="AZ20" s="217">
        <v>47</v>
      </c>
      <c r="BA20" s="217">
        <v>40</v>
      </c>
      <c r="BB20" s="217">
        <v>47</v>
      </c>
      <c r="BC20" s="217">
        <v>47</v>
      </c>
      <c r="BD20" s="217">
        <v>42</v>
      </c>
      <c r="BE20" s="217">
        <v>56</v>
      </c>
      <c r="BF20" s="217">
        <v>42</v>
      </c>
      <c r="BG20" s="217">
        <v>57</v>
      </c>
      <c r="BH20" s="217">
        <v>57</v>
      </c>
      <c r="BI20" s="217">
        <v>57</v>
      </c>
      <c r="BJ20" s="218"/>
    </row>
    <row r="21" spans="1:62" ht="12">
      <c r="A21" s="214">
        <v>15</v>
      </c>
      <c r="B21" s="219">
        <v>85</v>
      </c>
      <c r="C21" s="219">
        <v>84</v>
      </c>
      <c r="D21" s="219">
        <v>78</v>
      </c>
      <c r="E21" s="219">
        <v>88</v>
      </c>
      <c r="F21" s="219">
        <v>80</v>
      </c>
      <c r="G21" s="219">
        <v>66</v>
      </c>
      <c r="H21" s="219">
        <v>73</v>
      </c>
      <c r="I21" s="219">
        <v>95</v>
      </c>
      <c r="J21" s="219">
        <v>73</v>
      </c>
      <c r="K21" s="220">
        <v>133</v>
      </c>
      <c r="L21" s="219">
        <v>93</v>
      </c>
      <c r="M21" s="219">
        <v>87</v>
      </c>
      <c r="N21" s="207">
        <v>70</v>
      </c>
      <c r="O21" s="206">
        <v>70</v>
      </c>
      <c r="P21" s="206">
        <v>65</v>
      </c>
      <c r="Q21" s="206">
        <v>53</v>
      </c>
      <c r="R21" s="206">
        <v>65</v>
      </c>
      <c r="S21" s="206">
        <v>65</v>
      </c>
      <c r="T21" s="206">
        <v>62</v>
      </c>
      <c r="U21" s="206">
        <v>62</v>
      </c>
      <c r="V21" s="206">
        <v>62</v>
      </c>
      <c r="W21" s="206">
        <v>64</v>
      </c>
      <c r="X21" s="206">
        <v>64</v>
      </c>
      <c r="Y21" s="206">
        <v>64</v>
      </c>
      <c r="Z21" s="207">
        <v>49</v>
      </c>
      <c r="AA21" s="206">
        <v>49</v>
      </c>
      <c r="AB21" s="206">
        <v>80</v>
      </c>
      <c r="AC21" s="206">
        <v>42</v>
      </c>
      <c r="AD21" s="206">
        <v>80</v>
      </c>
      <c r="AE21" s="206">
        <v>80</v>
      </c>
      <c r="AF21" s="206">
        <v>59</v>
      </c>
      <c r="AG21" s="206">
        <v>59</v>
      </c>
      <c r="AH21" s="206">
        <v>59</v>
      </c>
      <c r="AI21" s="206">
        <v>64</v>
      </c>
      <c r="AJ21" s="206">
        <v>64</v>
      </c>
      <c r="AK21" s="206">
        <v>64</v>
      </c>
      <c r="AL21" s="216">
        <v>72</v>
      </c>
      <c r="AM21" s="217">
        <v>72</v>
      </c>
      <c r="AN21" s="217">
        <v>72</v>
      </c>
      <c r="AO21" s="217">
        <v>60</v>
      </c>
      <c r="AP21" s="217">
        <v>72</v>
      </c>
      <c r="AQ21" s="217">
        <v>72</v>
      </c>
      <c r="AR21" s="217">
        <v>64</v>
      </c>
      <c r="AS21" s="217">
        <v>64</v>
      </c>
      <c r="AT21" s="217">
        <v>64</v>
      </c>
      <c r="AU21" s="217">
        <v>67</v>
      </c>
      <c r="AV21" s="217">
        <v>67</v>
      </c>
      <c r="AW21" s="217">
        <v>67</v>
      </c>
      <c r="AX21" s="216">
        <v>67</v>
      </c>
      <c r="AY21" s="217">
        <v>67</v>
      </c>
      <c r="AZ21" s="217">
        <v>51</v>
      </c>
      <c r="BA21" s="217">
        <v>46</v>
      </c>
      <c r="BB21" s="217">
        <v>51</v>
      </c>
      <c r="BC21" s="217">
        <v>51</v>
      </c>
      <c r="BD21" s="217">
        <v>47</v>
      </c>
      <c r="BE21" s="217">
        <v>61</v>
      </c>
      <c r="BF21" s="217">
        <v>47</v>
      </c>
      <c r="BG21" s="217">
        <v>61</v>
      </c>
      <c r="BH21" s="217">
        <v>61</v>
      </c>
      <c r="BI21" s="217">
        <v>61</v>
      </c>
      <c r="BJ21" s="218"/>
    </row>
    <row r="22" spans="1:62" ht="12">
      <c r="A22" s="214">
        <v>16</v>
      </c>
      <c r="B22" s="219">
        <v>98</v>
      </c>
      <c r="C22" s="219">
        <v>98</v>
      </c>
      <c r="D22" s="219">
        <v>94</v>
      </c>
      <c r="E22" s="220">
        <v>100</v>
      </c>
      <c r="F22" s="219">
        <v>98</v>
      </c>
      <c r="G22" s="219">
        <v>78</v>
      </c>
      <c r="H22" s="219">
        <v>84</v>
      </c>
      <c r="I22" s="220">
        <v>110</v>
      </c>
      <c r="J22" s="219">
        <v>84</v>
      </c>
      <c r="K22" s="220">
        <v>156</v>
      </c>
      <c r="L22" s="220">
        <v>106</v>
      </c>
      <c r="M22" s="220">
        <v>100</v>
      </c>
      <c r="N22" s="207">
        <v>82</v>
      </c>
      <c r="O22" s="206">
        <v>82</v>
      </c>
      <c r="P22" s="206">
        <v>77</v>
      </c>
      <c r="Q22" s="206">
        <v>61</v>
      </c>
      <c r="R22" s="206">
        <v>77</v>
      </c>
      <c r="S22" s="206">
        <v>77</v>
      </c>
      <c r="T22" s="206">
        <v>72</v>
      </c>
      <c r="U22" s="206">
        <v>72</v>
      </c>
      <c r="V22" s="206">
        <v>72</v>
      </c>
      <c r="W22" s="206">
        <v>74</v>
      </c>
      <c r="X22" s="206">
        <v>74</v>
      </c>
      <c r="Y22" s="206">
        <v>74</v>
      </c>
      <c r="Z22" s="207">
        <v>58</v>
      </c>
      <c r="AA22" s="206">
        <v>58</v>
      </c>
      <c r="AB22" s="206">
        <v>86</v>
      </c>
      <c r="AC22" s="206">
        <v>49</v>
      </c>
      <c r="AD22" s="206">
        <v>86</v>
      </c>
      <c r="AE22" s="206">
        <v>86</v>
      </c>
      <c r="AF22" s="206">
        <v>68</v>
      </c>
      <c r="AG22" s="206">
        <v>68</v>
      </c>
      <c r="AH22" s="206">
        <v>68</v>
      </c>
      <c r="AI22" s="206">
        <v>72</v>
      </c>
      <c r="AJ22" s="206">
        <v>72</v>
      </c>
      <c r="AK22" s="206">
        <v>72</v>
      </c>
      <c r="AL22" s="216">
        <v>77</v>
      </c>
      <c r="AM22" s="217">
        <v>77</v>
      </c>
      <c r="AN22" s="217">
        <v>77</v>
      </c>
      <c r="AO22" s="217">
        <v>65</v>
      </c>
      <c r="AP22" s="217">
        <v>77</v>
      </c>
      <c r="AQ22" s="217">
        <v>77</v>
      </c>
      <c r="AR22" s="217">
        <v>69</v>
      </c>
      <c r="AS22" s="217">
        <v>69</v>
      </c>
      <c r="AT22" s="217">
        <v>69</v>
      </c>
      <c r="AU22" s="217">
        <v>70</v>
      </c>
      <c r="AV22" s="217">
        <v>70</v>
      </c>
      <c r="AW22" s="217">
        <v>70</v>
      </c>
      <c r="AX22" s="216">
        <v>72</v>
      </c>
      <c r="AY22" s="217">
        <v>72</v>
      </c>
      <c r="AZ22" s="217">
        <v>55</v>
      </c>
      <c r="BA22" s="217">
        <v>50</v>
      </c>
      <c r="BB22" s="217">
        <v>55</v>
      </c>
      <c r="BC22" s="217">
        <v>55</v>
      </c>
      <c r="BD22" s="217">
        <v>52</v>
      </c>
      <c r="BE22" s="217">
        <v>66</v>
      </c>
      <c r="BF22" s="217">
        <v>52</v>
      </c>
      <c r="BG22" s="217">
        <v>65</v>
      </c>
      <c r="BH22" s="217">
        <v>65</v>
      </c>
      <c r="BI22" s="217">
        <v>65</v>
      </c>
      <c r="BJ22" s="218"/>
    </row>
    <row r="23" spans="1:62" ht="12">
      <c r="A23" s="214">
        <v>17</v>
      </c>
      <c r="B23" s="220">
        <v>112</v>
      </c>
      <c r="C23" s="220">
        <v>112</v>
      </c>
      <c r="D23" s="220">
        <v>110</v>
      </c>
      <c r="E23" s="220">
        <v>112</v>
      </c>
      <c r="F23" s="220">
        <v>117</v>
      </c>
      <c r="G23" s="219">
        <v>90</v>
      </c>
      <c r="H23" s="219">
        <v>95</v>
      </c>
      <c r="I23" s="220">
        <v>126</v>
      </c>
      <c r="J23" s="219">
        <v>95</v>
      </c>
      <c r="K23" s="220">
        <v>177</v>
      </c>
      <c r="L23" s="220">
        <v>120</v>
      </c>
      <c r="M23" s="220">
        <v>113</v>
      </c>
      <c r="N23" s="207">
        <v>94</v>
      </c>
      <c r="O23" s="206">
        <v>94</v>
      </c>
      <c r="P23" s="206">
        <v>89</v>
      </c>
      <c r="Q23" s="206">
        <v>70</v>
      </c>
      <c r="R23" s="206">
        <v>89</v>
      </c>
      <c r="S23" s="206">
        <v>89</v>
      </c>
      <c r="T23" s="206">
        <v>83</v>
      </c>
      <c r="U23" s="206">
        <v>83</v>
      </c>
      <c r="V23" s="206">
        <v>83</v>
      </c>
      <c r="W23" s="206">
        <v>84</v>
      </c>
      <c r="X23" s="206">
        <v>84</v>
      </c>
      <c r="Y23" s="206">
        <v>84</v>
      </c>
      <c r="Z23" s="207">
        <v>67</v>
      </c>
      <c r="AA23" s="206">
        <v>67</v>
      </c>
      <c r="AB23" s="206">
        <v>94</v>
      </c>
      <c r="AC23" s="206">
        <v>56</v>
      </c>
      <c r="AD23" s="206">
        <v>94</v>
      </c>
      <c r="AE23" s="206">
        <v>94</v>
      </c>
      <c r="AF23" s="206">
        <v>77</v>
      </c>
      <c r="AG23" s="206">
        <v>77</v>
      </c>
      <c r="AH23" s="206">
        <v>77</v>
      </c>
      <c r="AI23" s="206">
        <v>82</v>
      </c>
      <c r="AJ23" s="206">
        <v>82</v>
      </c>
      <c r="AK23" s="206">
        <v>82</v>
      </c>
      <c r="AL23" s="216">
        <v>82</v>
      </c>
      <c r="AM23" s="217">
        <v>82</v>
      </c>
      <c r="AN23" s="217">
        <v>82</v>
      </c>
      <c r="AO23" s="217">
        <v>70</v>
      </c>
      <c r="AP23" s="217">
        <v>82</v>
      </c>
      <c r="AQ23" s="217">
        <v>82</v>
      </c>
      <c r="AR23" s="217">
        <v>73</v>
      </c>
      <c r="AS23" s="217">
        <v>73</v>
      </c>
      <c r="AT23" s="217">
        <v>73</v>
      </c>
      <c r="AU23" s="217">
        <v>73</v>
      </c>
      <c r="AV23" s="217">
        <v>73</v>
      </c>
      <c r="AW23" s="217">
        <v>73</v>
      </c>
      <c r="AX23" s="216">
        <v>77</v>
      </c>
      <c r="AY23" s="217">
        <v>77</v>
      </c>
      <c r="AZ23" s="217">
        <v>60</v>
      </c>
      <c r="BA23" s="217">
        <v>56</v>
      </c>
      <c r="BB23" s="217">
        <v>60</v>
      </c>
      <c r="BC23" s="217">
        <v>60</v>
      </c>
      <c r="BD23" s="217">
        <v>57</v>
      </c>
      <c r="BE23" s="217">
        <v>71</v>
      </c>
      <c r="BF23" s="217">
        <v>57</v>
      </c>
      <c r="BG23" s="217">
        <v>69</v>
      </c>
      <c r="BH23" s="217">
        <v>69</v>
      </c>
      <c r="BI23" s="217">
        <v>69</v>
      </c>
      <c r="BJ23" s="218"/>
    </row>
    <row r="24" spans="1:62" ht="12">
      <c r="A24" s="214">
        <v>18</v>
      </c>
      <c r="B24" s="220">
        <v>125</v>
      </c>
      <c r="C24" s="220">
        <v>125</v>
      </c>
      <c r="D24" s="220">
        <v>127</v>
      </c>
      <c r="E24" s="220">
        <v>124</v>
      </c>
      <c r="F24" s="220">
        <v>135</v>
      </c>
      <c r="G24" s="220">
        <v>102</v>
      </c>
      <c r="H24" s="220">
        <v>107</v>
      </c>
      <c r="I24" s="220">
        <v>143</v>
      </c>
      <c r="J24" s="220">
        <v>107</v>
      </c>
      <c r="K24" s="220">
        <v>199</v>
      </c>
      <c r="L24" s="220">
        <v>134</v>
      </c>
      <c r="M24" s="220">
        <v>128</v>
      </c>
      <c r="N24" s="207">
        <v>107</v>
      </c>
      <c r="O24" s="206">
        <v>107</v>
      </c>
      <c r="P24" s="206">
        <v>102</v>
      </c>
      <c r="Q24" s="206">
        <v>78</v>
      </c>
      <c r="R24" s="206">
        <v>102</v>
      </c>
      <c r="S24" s="206">
        <v>102</v>
      </c>
      <c r="T24" s="206">
        <v>94</v>
      </c>
      <c r="U24" s="206">
        <v>94</v>
      </c>
      <c r="V24" s="206">
        <v>94</v>
      </c>
      <c r="W24" s="206">
        <v>95</v>
      </c>
      <c r="X24" s="206">
        <v>95</v>
      </c>
      <c r="Y24" s="206">
        <v>95</v>
      </c>
      <c r="Z24" s="207">
        <v>76</v>
      </c>
      <c r="AA24" s="206">
        <v>76</v>
      </c>
      <c r="AB24" s="206">
        <v>102</v>
      </c>
      <c r="AC24" s="206">
        <v>64</v>
      </c>
      <c r="AD24" s="206">
        <v>102</v>
      </c>
      <c r="AE24" s="206">
        <v>102</v>
      </c>
      <c r="AF24" s="206">
        <v>86</v>
      </c>
      <c r="AG24" s="206">
        <v>86</v>
      </c>
      <c r="AH24" s="206">
        <v>86</v>
      </c>
      <c r="AI24" s="206">
        <v>91</v>
      </c>
      <c r="AJ24" s="206">
        <v>91</v>
      </c>
      <c r="AK24" s="206">
        <v>91</v>
      </c>
      <c r="AL24" s="216">
        <v>86</v>
      </c>
      <c r="AM24" s="217">
        <v>86</v>
      </c>
      <c r="AN24" s="217">
        <v>88</v>
      </c>
      <c r="AO24" s="217">
        <v>75</v>
      </c>
      <c r="AP24" s="217">
        <v>88</v>
      </c>
      <c r="AQ24" s="217">
        <v>88</v>
      </c>
      <c r="AR24" s="217">
        <v>77</v>
      </c>
      <c r="AS24" s="217">
        <v>77</v>
      </c>
      <c r="AT24" s="217">
        <v>77</v>
      </c>
      <c r="AU24" s="217">
        <v>75</v>
      </c>
      <c r="AV24" s="217">
        <v>75</v>
      </c>
      <c r="AW24" s="217">
        <v>75</v>
      </c>
      <c r="AX24" s="216">
        <v>81</v>
      </c>
      <c r="AY24" s="217">
        <v>81</v>
      </c>
      <c r="AZ24" s="217">
        <v>64</v>
      </c>
      <c r="BA24" s="217">
        <v>60</v>
      </c>
      <c r="BB24" s="217">
        <v>64</v>
      </c>
      <c r="BC24" s="217">
        <v>64</v>
      </c>
      <c r="BD24" s="217">
        <v>62</v>
      </c>
      <c r="BE24" s="217">
        <v>76</v>
      </c>
      <c r="BF24" s="217">
        <v>62</v>
      </c>
      <c r="BG24" s="217">
        <v>72</v>
      </c>
      <c r="BH24" s="217">
        <v>72</v>
      </c>
      <c r="BI24" s="217">
        <v>72</v>
      </c>
      <c r="BJ24" s="218"/>
    </row>
    <row r="25" spans="1:62" ht="12">
      <c r="A25" s="214">
        <v>19</v>
      </c>
      <c r="B25" s="220">
        <v>139</v>
      </c>
      <c r="C25" s="220">
        <v>139</v>
      </c>
      <c r="D25" s="220">
        <v>143</v>
      </c>
      <c r="E25" s="220">
        <v>137</v>
      </c>
      <c r="F25" s="220">
        <v>154</v>
      </c>
      <c r="G25" s="220">
        <v>114</v>
      </c>
      <c r="H25" s="220">
        <v>119</v>
      </c>
      <c r="I25" s="220">
        <v>160</v>
      </c>
      <c r="J25" s="220">
        <v>119</v>
      </c>
      <c r="K25" s="220">
        <v>223</v>
      </c>
      <c r="L25" s="220">
        <v>150</v>
      </c>
      <c r="M25" s="220">
        <v>145</v>
      </c>
      <c r="N25" s="207">
        <v>120</v>
      </c>
      <c r="O25" s="206">
        <v>120</v>
      </c>
      <c r="P25" s="206">
        <v>114</v>
      </c>
      <c r="Q25" s="206">
        <v>89</v>
      </c>
      <c r="R25" s="206">
        <v>114</v>
      </c>
      <c r="S25" s="206">
        <v>114</v>
      </c>
      <c r="T25" s="206">
        <v>105</v>
      </c>
      <c r="U25" s="206">
        <v>105</v>
      </c>
      <c r="V25" s="206">
        <v>105</v>
      </c>
      <c r="W25" s="206">
        <v>105</v>
      </c>
      <c r="X25" s="206">
        <v>105</v>
      </c>
      <c r="Y25" s="206">
        <v>105</v>
      </c>
      <c r="Z25" s="207">
        <v>86</v>
      </c>
      <c r="AA25" s="206">
        <v>86</v>
      </c>
      <c r="AB25" s="206">
        <v>111</v>
      </c>
      <c r="AC25" s="206">
        <v>71</v>
      </c>
      <c r="AD25" s="206">
        <v>111</v>
      </c>
      <c r="AE25" s="206">
        <v>111</v>
      </c>
      <c r="AF25" s="206">
        <v>96</v>
      </c>
      <c r="AG25" s="206">
        <v>96</v>
      </c>
      <c r="AH25" s="206">
        <v>96</v>
      </c>
      <c r="AI25" s="206">
        <v>100</v>
      </c>
      <c r="AJ25" s="206">
        <v>100</v>
      </c>
      <c r="AK25" s="206">
        <v>100</v>
      </c>
      <c r="AL25" s="216">
        <v>91</v>
      </c>
      <c r="AM25" s="217">
        <v>91</v>
      </c>
      <c r="AN25" s="217">
        <v>93</v>
      </c>
      <c r="AO25" s="217">
        <v>80</v>
      </c>
      <c r="AP25" s="217">
        <v>93</v>
      </c>
      <c r="AQ25" s="217">
        <v>93</v>
      </c>
      <c r="AR25" s="217">
        <v>81</v>
      </c>
      <c r="AS25" s="217">
        <v>81</v>
      </c>
      <c r="AT25" s="217">
        <v>81</v>
      </c>
      <c r="AU25" s="217">
        <v>77</v>
      </c>
      <c r="AV25" s="217">
        <v>77</v>
      </c>
      <c r="AW25" s="217">
        <v>77</v>
      </c>
      <c r="AX25" s="216">
        <v>85</v>
      </c>
      <c r="AY25" s="217">
        <v>85</v>
      </c>
      <c r="AZ25" s="217">
        <v>69</v>
      </c>
      <c r="BA25" s="217">
        <v>64</v>
      </c>
      <c r="BB25" s="217">
        <v>69</v>
      </c>
      <c r="BC25" s="217">
        <v>69</v>
      </c>
      <c r="BD25" s="217">
        <v>66</v>
      </c>
      <c r="BE25" s="217">
        <v>81</v>
      </c>
      <c r="BF25" s="217">
        <v>66</v>
      </c>
      <c r="BG25" s="217">
        <v>76</v>
      </c>
      <c r="BH25" s="217">
        <v>76</v>
      </c>
      <c r="BI25" s="217">
        <v>76</v>
      </c>
      <c r="BJ25" s="218"/>
    </row>
    <row r="26" spans="1:62" ht="12">
      <c r="A26" s="214">
        <v>20</v>
      </c>
      <c r="B26" s="220">
        <v>152</v>
      </c>
      <c r="C26" s="220">
        <v>152</v>
      </c>
      <c r="D26" s="220">
        <v>159</v>
      </c>
      <c r="E26" s="220">
        <v>150</v>
      </c>
      <c r="F26" s="220">
        <v>172</v>
      </c>
      <c r="G26" s="220">
        <v>126</v>
      </c>
      <c r="H26" s="220">
        <v>132</v>
      </c>
      <c r="I26" s="220">
        <v>178</v>
      </c>
      <c r="J26" s="220">
        <v>132</v>
      </c>
      <c r="K26" s="220">
        <v>248</v>
      </c>
      <c r="L26" s="220">
        <v>166</v>
      </c>
      <c r="M26" s="220">
        <v>162</v>
      </c>
      <c r="N26" s="207">
        <v>133</v>
      </c>
      <c r="O26" s="206">
        <v>133</v>
      </c>
      <c r="P26" s="206">
        <v>126</v>
      </c>
      <c r="Q26" s="206">
        <v>100</v>
      </c>
      <c r="R26" s="206">
        <v>126</v>
      </c>
      <c r="S26" s="206">
        <v>126</v>
      </c>
      <c r="T26" s="206">
        <v>117</v>
      </c>
      <c r="U26" s="206">
        <v>117</v>
      </c>
      <c r="V26" s="206">
        <v>117</v>
      </c>
      <c r="W26" s="206">
        <v>115</v>
      </c>
      <c r="X26" s="206">
        <v>115</v>
      </c>
      <c r="Y26" s="206">
        <v>115</v>
      </c>
      <c r="Z26" s="207">
        <v>97</v>
      </c>
      <c r="AA26" s="206">
        <v>97</v>
      </c>
      <c r="AB26" s="206">
        <v>120</v>
      </c>
      <c r="AC26" s="206">
        <v>79</v>
      </c>
      <c r="AD26" s="206">
        <v>120</v>
      </c>
      <c r="AE26" s="206">
        <v>120</v>
      </c>
      <c r="AF26" s="206">
        <v>106</v>
      </c>
      <c r="AG26" s="206">
        <v>106</v>
      </c>
      <c r="AH26" s="206">
        <v>106</v>
      </c>
      <c r="AI26" s="206">
        <v>110</v>
      </c>
      <c r="AJ26" s="206">
        <v>110</v>
      </c>
      <c r="AK26" s="206">
        <v>110</v>
      </c>
      <c r="AL26" s="216">
        <v>95</v>
      </c>
      <c r="AM26" s="217">
        <v>95</v>
      </c>
      <c r="AN26" s="217">
        <v>98</v>
      </c>
      <c r="AO26" s="217">
        <v>85</v>
      </c>
      <c r="AP26" s="217">
        <v>98</v>
      </c>
      <c r="AQ26" s="217">
        <v>98</v>
      </c>
      <c r="AR26" s="217">
        <v>85</v>
      </c>
      <c r="AS26" s="217">
        <v>85</v>
      </c>
      <c r="AT26" s="217">
        <v>85</v>
      </c>
      <c r="AU26" s="217">
        <v>80</v>
      </c>
      <c r="AV26" s="217">
        <v>80</v>
      </c>
      <c r="AW26" s="217">
        <v>80</v>
      </c>
      <c r="AX26" s="216">
        <v>90</v>
      </c>
      <c r="AY26" s="217">
        <v>90</v>
      </c>
      <c r="AZ26" s="217">
        <v>73</v>
      </c>
      <c r="BA26" s="217">
        <v>68</v>
      </c>
      <c r="BB26" s="217">
        <v>73</v>
      </c>
      <c r="BC26" s="217">
        <v>73</v>
      </c>
      <c r="BD26" s="217">
        <v>70</v>
      </c>
      <c r="BE26" s="217">
        <v>86</v>
      </c>
      <c r="BF26" s="217">
        <v>70</v>
      </c>
      <c r="BG26" s="217">
        <v>80</v>
      </c>
      <c r="BH26" s="217">
        <v>80</v>
      </c>
      <c r="BI26" s="217">
        <v>80</v>
      </c>
      <c r="BJ26" s="218"/>
    </row>
    <row r="27" spans="1:62" ht="12">
      <c r="A27" s="214">
        <v>21</v>
      </c>
      <c r="B27" s="220">
        <v>170</v>
      </c>
      <c r="C27" s="220">
        <v>169</v>
      </c>
      <c r="D27" s="220">
        <v>175</v>
      </c>
      <c r="E27" s="220">
        <v>160</v>
      </c>
      <c r="F27" s="220">
        <v>190</v>
      </c>
      <c r="G27" s="220">
        <v>140</v>
      </c>
      <c r="H27" s="220">
        <v>145</v>
      </c>
      <c r="I27" s="220">
        <v>196</v>
      </c>
      <c r="J27" s="220">
        <v>145</v>
      </c>
      <c r="K27" s="220">
        <v>270</v>
      </c>
      <c r="L27" s="220">
        <v>182</v>
      </c>
      <c r="M27" s="220">
        <v>182</v>
      </c>
      <c r="N27" s="207">
        <v>147</v>
      </c>
      <c r="O27" s="206">
        <v>147</v>
      </c>
      <c r="P27" s="206">
        <v>139</v>
      </c>
      <c r="Q27" s="206">
        <v>110</v>
      </c>
      <c r="R27" s="206">
        <v>139</v>
      </c>
      <c r="S27" s="206">
        <v>139</v>
      </c>
      <c r="T27" s="206">
        <v>129</v>
      </c>
      <c r="U27" s="206">
        <v>129</v>
      </c>
      <c r="V27" s="206">
        <v>129</v>
      </c>
      <c r="W27" s="206">
        <v>128</v>
      </c>
      <c r="X27" s="206">
        <v>128</v>
      </c>
      <c r="Y27" s="206">
        <v>128</v>
      </c>
      <c r="Z27" s="207">
        <v>104</v>
      </c>
      <c r="AA27" s="206">
        <v>104</v>
      </c>
      <c r="AB27" s="206">
        <v>130</v>
      </c>
      <c r="AC27" s="206">
        <v>87</v>
      </c>
      <c r="AD27" s="206">
        <v>130</v>
      </c>
      <c r="AE27" s="206">
        <v>130</v>
      </c>
      <c r="AF27" s="206">
        <v>117</v>
      </c>
      <c r="AG27" s="206">
        <v>117</v>
      </c>
      <c r="AH27" s="206">
        <v>117</v>
      </c>
      <c r="AI27" s="206">
        <v>120</v>
      </c>
      <c r="AJ27" s="206">
        <v>120</v>
      </c>
      <c r="AK27" s="206">
        <v>120</v>
      </c>
      <c r="AL27" s="216">
        <v>99</v>
      </c>
      <c r="AM27" s="217">
        <v>99</v>
      </c>
      <c r="AN27" s="206">
        <v>102</v>
      </c>
      <c r="AO27" s="217">
        <v>89</v>
      </c>
      <c r="AP27" s="206">
        <v>102</v>
      </c>
      <c r="AQ27" s="206">
        <v>102</v>
      </c>
      <c r="AR27" s="217">
        <v>89</v>
      </c>
      <c r="AS27" s="217">
        <v>89</v>
      </c>
      <c r="AT27" s="217">
        <v>89</v>
      </c>
      <c r="AU27" s="217">
        <v>82</v>
      </c>
      <c r="AV27" s="217">
        <v>82</v>
      </c>
      <c r="AW27" s="217">
        <v>82</v>
      </c>
      <c r="AX27" s="216">
        <v>94</v>
      </c>
      <c r="AY27" s="217">
        <v>94</v>
      </c>
      <c r="AZ27" s="217">
        <v>77</v>
      </c>
      <c r="BA27" s="217">
        <v>72</v>
      </c>
      <c r="BB27" s="217">
        <v>77</v>
      </c>
      <c r="BC27" s="217">
        <v>77</v>
      </c>
      <c r="BD27" s="217">
        <v>74</v>
      </c>
      <c r="BE27" s="217">
        <v>91</v>
      </c>
      <c r="BF27" s="217">
        <v>74</v>
      </c>
      <c r="BG27" s="217">
        <v>84</v>
      </c>
      <c r="BH27" s="217">
        <v>84</v>
      </c>
      <c r="BI27" s="217">
        <v>84</v>
      </c>
      <c r="BJ27" s="218"/>
    </row>
    <row r="28" spans="1:62" ht="12">
      <c r="A28" s="214">
        <v>22</v>
      </c>
      <c r="B28" s="220">
        <v>188</v>
      </c>
      <c r="C28" s="220">
        <v>184</v>
      </c>
      <c r="D28" s="220">
        <v>191</v>
      </c>
      <c r="E28" s="220">
        <v>170</v>
      </c>
      <c r="F28" s="220">
        <v>208</v>
      </c>
      <c r="G28" s="220">
        <v>154</v>
      </c>
      <c r="H28" s="220">
        <v>159</v>
      </c>
      <c r="I28" s="220">
        <v>215</v>
      </c>
      <c r="J28" s="220">
        <v>159</v>
      </c>
      <c r="K28" s="220">
        <v>297</v>
      </c>
      <c r="L28" s="220">
        <v>199</v>
      </c>
      <c r="M28" s="220">
        <v>200</v>
      </c>
      <c r="N28" s="207">
        <v>161</v>
      </c>
      <c r="O28" s="206">
        <v>161</v>
      </c>
      <c r="P28" s="206">
        <v>152</v>
      </c>
      <c r="Q28" s="206">
        <v>120</v>
      </c>
      <c r="R28" s="206">
        <v>152</v>
      </c>
      <c r="S28" s="206">
        <v>152</v>
      </c>
      <c r="T28" s="206">
        <v>141</v>
      </c>
      <c r="U28" s="206">
        <v>141</v>
      </c>
      <c r="V28" s="206">
        <v>141</v>
      </c>
      <c r="W28" s="206">
        <v>141</v>
      </c>
      <c r="X28" s="206">
        <v>141</v>
      </c>
      <c r="Y28" s="206">
        <v>141</v>
      </c>
      <c r="Z28" s="207">
        <v>114</v>
      </c>
      <c r="AA28" s="206">
        <v>114</v>
      </c>
      <c r="AB28" s="206">
        <v>140</v>
      </c>
      <c r="AC28" s="206">
        <v>96</v>
      </c>
      <c r="AD28" s="206">
        <v>140</v>
      </c>
      <c r="AE28" s="206">
        <v>140</v>
      </c>
      <c r="AF28" s="206">
        <v>129</v>
      </c>
      <c r="AG28" s="206">
        <v>129</v>
      </c>
      <c r="AH28" s="206">
        <v>129</v>
      </c>
      <c r="AI28" s="206">
        <v>130</v>
      </c>
      <c r="AJ28" s="206">
        <v>130</v>
      </c>
      <c r="AK28" s="206">
        <v>130</v>
      </c>
      <c r="AL28" s="207">
        <v>104</v>
      </c>
      <c r="AM28" s="206">
        <v>104</v>
      </c>
      <c r="AN28" s="206">
        <v>106</v>
      </c>
      <c r="AO28" s="217">
        <v>93</v>
      </c>
      <c r="AP28" s="206">
        <v>106</v>
      </c>
      <c r="AQ28" s="206">
        <v>106</v>
      </c>
      <c r="AR28" s="217">
        <v>92</v>
      </c>
      <c r="AS28" s="217">
        <v>92</v>
      </c>
      <c r="AT28" s="217">
        <v>92</v>
      </c>
      <c r="AU28" s="217">
        <v>84</v>
      </c>
      <c r="AV28" s="217">
        <v>84</v>
      </c>
      <c r="AW28" s="217">
        <v>84</v>
      </c>
      <c r="AX28" s="216">
        <v>99</v>
      </c>
      <c r="AY28" s="217">
        <v>99</v>
      </c>
      <c r="AZ28" s="217">
        <v>81</v>
      </c>
      <c r="BA28" s="217">
        <v>78</v>
      </c>
      <c r="BB28" s="217">
        <v>81</v>
      </c>
      <c r="BC28" s="217">
        <v>81</v>
      </c>
      <c r="BD28" s="217">
        <v>78</v>
      </c>
      <c r="BE28" s="217">
        <v>95</v>
      </c>
      <c r="BF28" s="217">
        <v>78</v>
      </c>
      <c r="BG28" s="217">
        <v>88</v>
      </c>
      <c r="BH28" s="217">
        <v>88</v>
      </c>
      <c r="BI28" s="217">
        <v>88</v>
      </c>
      <c r="BJ28" s="218"/>
    </row>
    <row r="29" spans="1:62" ht="12">
      <c r="A29" s="214">
        <v>23</v>
      </c>
      <c r="B29" s="220">
        <v>206</v>
      </c>
      <c r="C29" s="220">
        <v>199</v>
      </c>
      <c r="D29" s="220">
        <v>208</v>
      </c>
      <c r="E29" s="220">
        <v>181</v>
      </c>
      <c r="F29" s="220">
        <v>226</v>
      </c>
      <c r="G29" s="220">
        <v>167</v>
      </c>
      <c r="H29" s="220">
        <v>173</v>
      </c>
      <c r="I29" s="220">
        <v>234</v>
      </c>
      <c r="J29" s="220">
        <v>173</v>
      </c>
      <c r="K29" s="220">
        <v>323</v>
      </c>
      <c r="L29" s="220">
        <v>217</v>
      </c>
      <c r="M29" s="220">
        <v>222</v>
      </c>
      <c r="N29" s="207">
        <v>175</v>
      </c>
      <c r="O29" s="206">
        <v>175</v>
      </c>
      <c r="P29" s="206">
        <v>164</v>
      </c>
      <c r="Q29" s="206">
        <v>128</v>
      </c>
      <c r="R29" s="206">
        <v>164</v>
      </c>
      <c r="S29" s="206">
        <v>164</v>
      </c>
      <c r="T29" s="206">
        <v>153</v>
      </c>
      <c r="U29" s="206">
        <v>153</v>
      </c>
      <c r="V29" s="206">
        <v>153</v>
      </c>
      <c r="W29" s="206">
        <v>153</v>
      </c>
      <c r="X29" s="206">
        <v>153</v>
      </c>
      <c r="Y29" s="206">
        <v>153</v>
      </c>
      <c r="Z29" s="207">
        <v>123</v>
      </c>
      <c r="AA29" s="206">
        <v>123</v>
      </c>
      <c r="AB29" s="206">
        <v>151</v>
      </c>
      <c r="AC29" s="206">
        <v>106</v>
      </c>
      <c r="AD29" s="206">
        <v>151</v>
      </c>
      <c r="AE29" s="206">
        <v>151</v>
      </c>
      <c r="AF29" s="206">
        <v>141</v>
      </c>
      <c r="AG29" s="206">
        <v>141</v>
      </c>
      <c r="AH29" s="206">
        <v>141</v>
      </c>
      <c r="AI29" s="206">
        <v>141</v>
      </c>
      <c r="AJ29" s="206">
        <v>141</v>
      </c>
      <c r="AK29" s="206">
        <v>141</v>
      </c>
      <c r="AL29" s="207">
        <v>108</v>
      </c>
      <c r="AM29" s="206">
        <v>108</v>
      </c>
      <c r="AN29" s="206">
        <v>110</v>
      </c>
      <c r="AO29" s="217">
        <v>96</v>
      </c>
      <c r="AP29" s="206">
        <v>110</v>
      </c>
      <c r="AQ29" s="206">
        <v>110</v>
      </c>
      <c r="AR29" s="217">
        <v>95</v>
      </c>
      <c r="AS29" s="217">
        <v>95</v>
      </c>
      <c r="AT29" s="217">
        <v>95</v>
      </c>
      <c r="AU29" s="217">
        <v>86</v>
      </c>
      <c r="AV29" s="217">
        <v>86</v>
      </c>
      <c r="AW29" s="217">
        <v>86</v>
      </c>
      <c r="AX29" s="207">
        <v>103</v>
      </c>
      <c r="AY29" s="206">
        <v>103</v>
      </c>
      <c r="AZ29" s="217">
        <v>85</v>
      </c>
      <c r="BA29" s="217">
        <v>82</v>
      </c>
      <c r="BB29" s="217">
        <v>85</v>
      </c>
      <c r="BC29" s="217">
        <v>85</v>
      </c>
      <c r="BD29" s="217">
        <v>82</v>
      </c>
      <c r="BE29" s="217">
        <v>99</v>
      </c>
      <c r="BF29" s="217">
        <v>82</v>
      </c>
      <c r="BG29" s="217">
        <v>92</v>
      </c>
      <c r="BH29" s="217">
        <v>92</v>
      </c>
      <c r="BI29" s="217">
        <v>92</v>
      </c>
      <c r="BJ29" s="218"/>
    </row>
    <row r="30" spans="1:62" ht="12">
      <c r="A30" s="214">
        <v>24</v>
      </c>
      <c r="B30" s="220">
        <v>224</v>
      </c>
      <c r="C30" s="220">
        <v>214</v>
      </c>
      <c r="D30" s="220">
        <v>224</v>
      </c>
      <c r="E30" s="220">
        <v>191</v>
      </c>
      <c r="F30" s="220">
        <v>244</v>
      </c>
      <c r="G30" s="220">
        <v>181</v>
      </c>
      <c r="H30" s="220">
        <v>186</v>
      </c>
      <c r="I30" s="220">
        <v>253</v>
      </c>
      <c r="J30" s="220">
        <v>186</v>
      </c>
      <c r="K30" s="220">
        <v>347</v>
      </c>
      <c r="L30" s="220">
        <v>235</v>
      </c>
      <c r="M30" s="220">
        <v>246</v>
      </c>
      <c r="N30" s="207">
        <v>189</v>
      </c>
      <c r="O30" s="206">
        <v>189</v>
      </c>
      <c r="P30" s="206">
        <v>177</v>
      </c>
      <c r="Q30" s="206">
        <v>136</v>
      </c>
      <c r="R30" s="206">
        <v>177</v>
      </c>
      <c r="S30" s="206">
        <v>177</v>
      </c>
      <c r="T30" s="206">
        <v>165</v>
      </c>
      <c r="U30" s="206">
        <v>165</v>
      </c>
      <c r="V30" s="206">
        <v>165</v>
      </c>
      <c r="W30" s="206">
        <v>166</v>
      </c>
      <c r="X30" s="206">
        <v>166</v>
      </c>
      <c r="Y30" s="206">
        <v>166</v>
      </c>
      <c r="Z30" s="207">
        <v>132</v>
      </c>
      <c r="AA30" s="206">
        <v>132</v>
      </c>
      <c r="AB30" s="206">
        <v>161</v>
      </c>
      <c r="AC30" s="206">
        <v>115</v>
      </c>
      <c r="AD30" s="206">
        <v>161</v>
      </c>
      <c r="AE30" s="206">
        <v>161</v>
      </c>
      <c r="AF30" s="206">
        <v>153</v>
      </c>
      <c r="AG30" s="206">
        <v>153</v>
      </c>
      <c r="AH30" s="206">
        <v>153</v>
      </c>
      <c r="AI30" s="206">
        <v>152</v>
      </c>
      <c r="AJ30" s="206">
        <v>152</v>
      </c>
      <c r="AK30" s="206">
        <v>152</v>
      </c>
      <c r="AL30" s="207">
        <v>112</v>
      </c>
      <c r="AM30" s="206">
        <v>112</v>
      </c>
      <c r="AN30" s="206">
        <v>114</v>
      </c>
      <c r="AO30" s="206">
        <v>100</v>
      </c>
      <c r="AP30" s="206">
        <v>114</v>
      </c>
      <c r="AQ30" s="206">
        <v>114</v>
      </c>
      <c r="AR30" s="217">
        <v>98</v>
      </c>
      <c r="AS30" s="217">
        <v>98</v>
      </c>
      <c r="AT30" s="217">
        <v>98</v>
      </c>
      <c r="AU30" s="217">
        <v>88</v>
      </c>
      <c r="AV30" s="217">
        <v>88</v>
      </c>
      <c r="AW30" s="217">
        <v>88</v>
      </c>
      <c r="AX30" s="207">
        <v>107</v>
      </c>
      <c r="AY30" s="206">
        <v>107</v>
      </c>
      <c r="AZ30" s="217">
        <v>89</v>
      </c>
      <c r="BA30" s="217">
        <v>85</v>
      </c>
      <c r="BB30" s="217">
        <v>89</v>
      </c>
      <c r="BC30" s="217">
        <v>89</v>
      </c>
      <c r="BD30" s="217">
        <v>86</v>
      </c>
      <c r="BE30" s="206">
        <v>103</v>
      </c>
      <c r="BF30" s="217">
        <v>86</v>
      </c>
      <c r="BG30" s="217">
        <v>96</v>
      </c>
      <c r="BH30" s="217">
        <v>96</v>
      </c>
      <c r="BI30" s="217">
        <v>96</v>
      </c>
      <c r="BJ30" s="218"/>
    </row>
    <row r="31" spans="1:62" ht="12">
      <c r="A31" s="214">
        <v>25</v>
      </c>
      <c r="B31" s="220">
        <v>242</v>
      </c>
      <c r="C31" s="220">
        <v>229</v>
      </c>
      <c r="D31" s="220">
        <v>240</v>
      </c>
      <c r="E31" s="220">
        <v>200</v>
      </c>
      <c r="F31" s="220">
        <v>262</v>
      </c>
      <c r="G31" s="220">
        <v>195</v>
      </c>
      <c r="H31" s="220">
        <v>199</v>
      </c>
      <c r="I31" s="220">
        <v>271</v>
      </c>
      <c r="J31" s="220">
        <v>199</v>
      </c>
      <c r="K31" s="220">
        <v>372</v>
      </c>
      <c r="L31" s="220">
        <v>253</v>
      </c>
      <c r="M31" s="220">
        <v>269</v>
      </c>
      <c r="N31" s="207">
        <v>203</v>
      </c>
      <c r="O31" s="206">
        <v>203</v>
      </c>
      <c r="P31" s="206">
        <v>190</v>
      </c>
      <c r="Q31" s="206">
        <v>145</v>
      </c>
      <c r="R31" s="206">
        <v>190</v>
      </c>
      <c r="S31" s="206">
        <v>190</v>
      </c>
      <c r="T31" s="206">
        <v>176</v>
      </c>
      <c r="U31" s="206">
        <v>176</v>
      </c>
      <c r="V31" s="206">
        <v>176</v>
      </c>
      <c r="W31" s="206">
        <v>179</v>
      </c>
      <c r="X31" s="206">
        <v>179</v>
      </c>
      <c r="Y31" s="206">
        <v>179</v>
      </c>
      <c r="Z31" s="207">
        <v>142</v>
      </c>
      <c r="AA31" s="206">
        <v>142</v>
      </c>
      <c r="AB31" s="206">
        <v>171</v>
      </c>
      <c r="AC31" s="206">
        <v>124</v>
      </c>
      <c r="AD31" s="206">
        <v>171</v>
      </c>
      <c r="AE31" s="206">
        <v>171</v>
      </c>
      <c r="AF31" s="206">
        <v>165</v>
      </c>
      <c r="AG31" s="206">
        <v>165</v>
      </c>
      <c r="AH31" s="206">
        <v>165</v>
      </c>
      <c r="AI31" s="206">
        <v>162</v>
      </c>
      <c r="AJ31" s="206">
        <v>162</v>
      </c>
      <c r="AK31" s="206">
        <v>162</v>
      </c>
      <c r="AL31" s="207">
        <v>117</v>
      </c>
      <c r="AM31" s="206">
        <v>117</v>
      </c>
      <c r="AN31" s="206">
        <v>118</v>
      </c>
      <c r="AO31" s="206">
        <v>104</v>
      </c>
      <c r="AP31" s="206">
        <v>118</v>
      </c>
      <c r="AQ31" s="206">
        <v>118</v>
      </c>
      <c r="AR31" s="206">
        <v>101</v>
      </c>
      <c r="AS31" s="206">
        <v>101</v>
      </c>
      <c r="AT31" s="206">
        <v>101</v>
      </c>
      <c r="AU31" s="217">
        <v>90</v>
      </c>
      <c r="AV31" s="217">
        <v>90</v>
      </c>
      <c r="AW31" s="217">
        <v>90</v>
      </c>
      <c r="AX31" s="207">
        <v>111</v>
      </c>
      <c r="AY31" s="206">
        <v>111</v>
      </c>
      <c r="AZ31" s="217">
        <v>94</v>
      </c>
      <c r="BA31" s="217">
        <v>90</v>
      </c>
      <c r="BB31" s="217">
        <v>94</v>
      </c>
      <c r="BC31" s="217">
        <v>94</v>
      </c>
      <c r="BD31" s="217">
        <v>90</v>
      </c>
      <c r="BE31" s="206">
        <v>107</v>
      </c>
      <c r="BF31" s="217">
        <v>90</v>
      </c>
      <c r="BG31" s="217">
        <v>99</v>
      </c>
      <c r="BH31" s="217">
        <v>99</v>
      </c>
      <c r="BI31" s="217">
        <v>99</v>
      </c>
      <c r="BJ31" s="218"/>
    </row>
    <row r="32" spans="1:62" ht="12">
      <c r="A32" s="214">
        <v>26</v>
      </c>
      <c r="B32" s="220">
        <v>261</v>
      </c>
      <c r="C32" s="220">
        <v>244</v>
      </c>
      <c r="D32" s="220">
        <v>255</v>
      </c>
      <c r="E32" s="220">
        <v>209</v>
      </c>
      <c r="F32" s="220">
        <v>278</v>
      </c>
      <c r="G32" s="220">
        <v>209</v>
      </c>
      <c r="H32" s="220">
        <v>211</v>
      </c>
      <c r="I32" s="220">
        <v>288</v>
      </c>
      <c r="J32" s="220">
        <v>211</v>
      </c>
      <c r="K32" s="220">
        <v>395</v>
      </c>
      <c r="L32" s="220">
        <v>270</v>
      </c>
      <c r="M32" s="220">
        <v>292</v>
      </c>
      <c r="N32" s="207">
        <v>215</v>
      </c>
      <c r="O32" s="206">
        <v>215</v>
      </c>
      <c r="P32" s="206">
        <v>202</v>
      </c>
      <c r="Q32" s="206">
        <v>157</v>
      </c>
      <c r="R32" s="206">
        <v>202</v>
      </c>
      <c r="S32" s="206">
        <v>202</v>
      </c>
      <c r="T32" s="206">
        <v>187</v>
      </c>
      <c r="U32" s="206">
        <v>187</v>
      </c>
      <c r="V32" s="206">
        <v>187</v>
      </c>
      <c r="W32" s="206">
        <v>193</v>
      </c>
      <c r="X32" s="206">
        <v>193</v>
      </c>
      <c r="Y32" s="206">
        <v>193</v>
      </c>
      <c r="Z32" s="207">
        <v>150</v>
      </c>
      <c r="AA32" s="206">
        <v>150</v>
      </c>
      <c r="AB32" s="206">
        <v>184</v>
      </c>
      <c r="AC32" s="206">
        <v>133</v>
      </c>
      <c r="AD32" s="206">
        <v>184</v>
      </c>
      <c r="AE32" s="206">
        <v>184</v>
      </c>
      <c r="AF32" s="206">
        <v>176</v>
      </c>
      <c r="AG32" s="206">
        <v>176</v>
      </c>
      <c r="AH32" s="206">
        <v>176</v>
      </c>
      <c r="AI32" s="206">
        <v>172</v>
      </c>
      <c r="AJ32" s="206">
        <v>172</v>
      </c>
      <c r="AK32" s="206">
        <v>172</v>
      </c>
      <c r="AL32" s="207">
        <v>121</v>
      </c>
      <c r="AM32" s="206">
        <v>121</v>
      </c>
      <c r="AN32" s="206">
        <v>121</v>
      </c>
      <c r="AO32" s="206">
        <v>107</v>
      </c>
      <c r="AP32" s="206">
        <v>121</v>
      </c>
      <c r="AQ32" s="206">
        <v>121</v>
      </c>
      <c r="AR32" s="206">
        <v>104</v>
      </c>
      <c r="AS32" s="206">
        <v>104</v>
      </c>
      <c r="AT32" s="206">
        <v>104</v>
      </c>
      <c r="AU32" s="217">
        <v>92</v>
      </c>
      <c r="AV32" s="217">
        <v>92</v>
      </c>
      <c r="AW32" s="217">
        <v>92</v>
      </c>
      <c r="AX32" s="207">
        <v>115</v>
      </c>
      <c r="AY32" s="206">
        <v>115</v>
      </c>
      <c r="AZ32" s="217">
        <v>98</v>
      </c>
      <c r="BA32" s="217">
        <v>94</v>
      </c>
      <c r="BB32" s="217">
        <v>98</v>
      </c>
      <c r="BC32" s="217">
        <v>98</v>
      </c>
      <c r="BD32" s="217">
        <v>93</v>
      </c>
      <c r="BE32" s="206">
        <v>110</v>
      </c>
      <c r="BF32" s="217">
        <v>93</v>
      </c>
      <c r="BG32" s="206">
        <v>102</v>
      </c>
      <c r="BH32" s="206">
        <v>102</v>
      </c>
      <c r="BI32" s="206">
        <v>102</v>
      </c>
      <c r="BJ32" s="215"/>
    </row>
    <row r="33" spans="1:62" ht="12">
      <c r="A33" s="214">
        <v>27</v>
      </c>
      <c r="B33" s="220">
        <v>280</v>
      </c>
      <c r="C33" s="220">
        <v>258</v>
      </c>
      <c r="D33" s="220">
        <v>270</v>
      </c>
      <c r="E33" s="220">
        <v>219</v>
      </c>
      <c r="F33" s="220">
        <v>295</v>
      </c>
      <c r="G33" s="220">
        <v>223</v>
      </c>
      <c r="H33" s="220">
        <v>223</v>
      </c>
      <c r="I33" s="220">
        <v>304</v>
      </c>
      <c r="J33" s="220">
        <v>223</v>
      </c>
      <c r="K33" s="220">
        <v>417</v>
      </c>
      <c r="L33" s="220">
        <v>287</v>
      </c>
      <c r="M33" s="220">
        <v>313</v>
      </c>
      <c r="N33" s="207">
        <v>227</v>
      </c>
      <c r="O33" s="206">
        <v>227</v>
      </c>
      <c r="P33" s="206">
        <v>214</v>
      </c>
      <c r="Q33" s="206">
        <v>166</v>
      </c>
      <c r="R33" s="206">
        <v>214</v>
      </c>
      <c r="S33" s="206">
        <v>214</v>
      </c>
      <c r="T33" s="206">
        <v>198</v>
      </c>
      <c r="U33" s="206">
        <v>198</v>
      </c>
      <c r="V33" s="206">
        <v>198</v>
      </c>
      <c r="W33" s="206">
        <v>208</v>
      </c>
      <c r="X33" s="206">
        <v>208</v>
      </c>
      <c r="Y33" s="206">
        <v>208</v>
      </c>
      <c r="Z33" s="207">
        <v>158</v>
      </c>
      <c r="AA33" s="206">
        <v>158</v>
      </c>
      <c r="AB33" s="206">
        <v>197</v>
      </c>
      <c r="AC33" s="206">
        <v>142</v>
      </c>
      <c r="AD33" s="206">
        <v>197</v>
      </c>
      <c r="AE33" s="206">
        <v>197</v>
      </c>
      <c r="AF33" s="206">
        <v>187</v>
      </c>
      <c r="AG33" s="206">
        <v>187</v>
      </c>
      <c r="AH33" s="206">
        <v>187</v>
      </c>
      <c r="AI33" s="206">
        <v>182</v>
      </c>
      <c r="AJ33" s="206">
        <v>182</v>
      </c>
      <c r="AK33" s="206">
        <v>182</v>
      </c>
      <c r="AL33" s="207">
        <v>125</v>
      </c>
      <c r="AM33" s="206">
        <v>125</v>
      </c>
      <c r="AN33" s="206">
        <v>124</v>
      </c>
      <c r="AO33" s="206">
        <v>110</v>
      </c>
      <c r="AP33" s="206">
        <v>124</v>
      </c>
      <c r="AQ33" s="206">
        <v>124</v>
      </c>
      <c r="AR33" s="206">
        <v>107</v>
      </c>
      <c r="AS33" s="206">
        <v>107</v>
      </c>
      <c r="AT33" s="206">
        <v>107</v>
      </c>
      <c r="AU33" s="217">
        <v>94</v>
      </c>
      <c r="AV33" s="217">
        <v>94</v>
      </c>
      <c r="AW33" s="217">
        <v>94</v>
      </c>
      <c r="AX33" s="207">
        <v>119</v>
      </c>
      <c r="AY33" s="206">
        <v>119</v>
      </c>
      <c r="AZ33" s="206">
        <v>102</v>
      </c>
      <c r="BA33" s="217">
        <v>98</v>
      </c>
      <c r="BB33" s="206">
        <v>102</v>
      </c>
      <c r="BC33" s="206">
        <v>102</v>
      </c>
      <c r="BD33" s="217">
        <v>96</v>
      </c>
      <c r="BE33" s="206">
        <v>113</v>
      </c>
      <c r="BF33" s="217">
        <v>96</v>
      </c>
      <c r="BG33" s="206">
        <v>106</v>
      </c>
      <c r="BH33" s="206">
        <v>106</v>
      </c>
      <c r="BI33" s="206">
        <v>106</v>
      </c>
      <c r="BJ33" s="215"/>
    </row>
    <row r="34" spans="1:62" ht="12">
      <c r="A34" s="214">
        <v>28</v>
      </c>
      <c r="B34" s="220">
        <v>298</v>
      </c>
      <c r="C34" s="220">
        <v>272</v>
      </c>
      <c r="D34" s="220">
        <v>286</v>
      </c>
      <c r="E34" s="220">
        <v>228</v>
      </c>
      <c r="F34" s="220">
        <v>311</v>
      </c>
      <c r="G34" s="220">
        <v>238</v>
      </c>
      <c r="H34" s="220">
        <v>235</v>
      </c>
      <c r="I34" s="220">
        <v>319</v>
      </c>
      <c r="J34" s="220">
        <v>235</v>
      </c>
      <c r="K34" s="220">
        <v>436</v>
      </c>
      <c r="L34" s="220">
        <v>304</v>
      </c>
      <c r="M34" s="220">
        <v>335</v>
      </c>
      <c r="N34" s="207">
        <v>239</v>
      </c>
      <c r="O34" s="206">
        <v>239</v>
      </c>
      <c r="P34" s="206">
        <v>226</v>
      </c>
      <c r="Q34" s="206">
        <v>175</v>
      </c>
      <c r="R34" s="206">
        <v>226</v>
      </c>
      <c r="S34" s="206">
        <v>226</v>
      </c>
      <c r="T34" s="206">
        <v>209</v>
      </c>
      <c r="U34" s="206">
        <v>209</v>
      </c>
      <c r="V34" s="206">
        <v>209</v>
      </c>
      <c r="W34" s="206">
        <v>222</v>
      </c>
      <c r="X34" s="206">
        <v>222</v>
      </c>
      <c r="Y34" s="206">
        <v>222</v>
      </c>
      <c r="Z34" s="207">
        <v>166</v>
      </c>
      <c r="AA34" s="206">
        <v>166</v>
      </c>
      <c r="AB34" s="206">
        <v>210</v>
      </c>
      <c r="AC34" s="206">
        <v>150</v>
      </c>
      <c r="AD34" s="206">
        <v>210</v>
      </c>
      <c r="AE34" s="206">
        <v>210</v>
      </c>
      <c r="AF34" s="206">
        <v>197</v>
      </c>
      <c r="AG34" s="206">
        <v>197</v>
      </c>
      <c r="AH34" s="206">
        <v>197</v>
      </c>
      <c r="AI34" s="206">
        <v>193</v>
      </c>
      <c r="AJ34" s="206">
        <v>193</v>
      </c>
      <c r="AK34" s="206">
        <v>193</v>
      </c>
      <c r="AL34" s="207">
        <v>128</v>
      </c>
      <c r="AM34" s="206">
        <v>128</v>
      </c>
      <c r="AN34" s="206">
        <v>127</v>
      </c>
      <c r="AO34" s="206">
        <v>112</v>
      </c>
      <c r="AP34" s="206">
        <v>127</v>
      </c>
      <c r="AQ34" s="206">
        <v>127</v>
      </c>
      <c r="AR34" s="206">
        <v>109</v>
      </c>
      <c r="AS34" s="206">
        <v>109</v>
      </c>
      <c r="AT34" s="206">
        <v>109</v>
      </c>
      <c r="AU34" s="217">
        <v>96</v>
      </c>
      <c r="AV34" s="217">
        <v>96</v>
      </c>
      <c r="AW34" s="217">
        <v>96</v>
      </c>
      <c r="AX34" s="207">
        <v>122</v>
      </c>
      <c r="AY34" s="206">
        <v>122</v>
      </c>
      <c r="AZ34" s="206">
        <v>105</v>
      </c>
      <c r="BA34" s="206">
        <v>100</v>
      </c>
      <c r="BB34" s="206">
        <v>105</v>
      </c>
      <c r="BC34" s="206">
        <v>105</v>
      </c>
      <c r="BD34" s="217">
        <v>99</v>
      </c>
      <c r="BE34" s="206">
        <v>116</v>
      </c>
      <c r="BF34" s="217">
        <v>99</v>
      </c>
      <c r="BG34" s="206">
        <v>109</v>
      </c>
      <c r="BH34" s="206">
        <v>109</v>
      </c>
      <c r="BI34" s="206">
        <v>109</v>
      </c>
      <c r="BJ34" s="215"/>
    </row>
    <row r="35" spans="1:62" ht="12">
      <c r="A35" s="214">
        <v>29</v>
      </c>
      <c r="B35" s="220">
        <v>317</v>
      </c>
      <c r="C35" s="220">
        <v>286</v>
      </c>
      <c r="D35" s="220">
        <v>301</v>
      </c>
      <c r="E35" s="220">
        <v>238</v>
      </c>
      <c r="F35" s="220">
        <v>328</v>
      </c>
      <c r="G35" s="220">
        <v>252</v>
      </c>
      <c r="H35" s="220">
        <v>246</v>
      </c>
      <c r="I35" s="220">
        <v>334</v>
      </c>
      <c r="J35" s="220">
        <v>246</v>
      </c>
      <c r="K35" s="220">
        <v>454</v>
      </c>
      <c r="L35" s="220">
        <v>320</v>
      </c>
      <c r="M35" s="220">
        <v>357</v>
      </c>
      <c r="N35" s="207">
        <v>251</v>
      </c>
      <c r="O35" s="206">
        <v>251</v>
      </c>
      <c r="P35" s="206">
        <v>238</v>
      </c>
      <c r="Q35" s="206">
        <v>185</v>
      </c>
      <c r="R35" s="206">
        <v>238</v>
      </c>
      <c r="S35" s="206">
        <v>238</v>
      </c>
      <c r="T35" s="206">
        <v>210</v>
      </c>
      <c r="U35" s="206">
        <v>210</v>
      </c>
      <c r="V35" s="206">
        <v>210</v>
      </c>
      <c r="W35" s="206">
        <v>237</v>
      </c>
      <c r="X35" s="206">
        <v>237</v>
      </c>
      <c r="Y35" s="206">
        <v>237</v>
      </c>
      <c r="Z35" s="207">
        <v>174</v>
      </c>
      <c r="AA35" s="206">
        <v>174</v>
      </c>
      <c r="AB35" s="206">
        <v>224</v>
      </c>
      <c r="AC35" s="206">
        <v>159</v>
      </c>
      <c r="AD35" s="206">
        <v>224</v>
      </c>
      <c r="AE35" s="206">
        <v>224</v>
      </c>
      <c r="AF35" s="206">
        <v>207</v>
      </c>
      <c r="AG35" s="206">
        <v>207</v>
      </c>
      <c r="AH35" s="206">
        <v>207</v>
      </c>
      <c r="AI35" s="206">
        <v>203</v>
      </c>
      <c r="AJ35" s="206">
        <v>203</v>
      </c>
      <c r="AK35" s="206">
        <v>203</v>
      </c>
      <c r="AL35" s="207">
        <v>131</v>
      </c>
      <c r="AM35" s="206">
        <v>131</v>
      </c>
      <c r="AN35" s="206">
        <v>130</v>
      </c>
      <c r="AO35" s="206">
        <v>114</v>
      </c>
      <c r="AP35" s="206">
        <v>130</v>
      </c>
      <c r="AQ35" s="206">
        <v>130</v>
      </c>
      <c r="AR35" s="206">
        <v>111</v>
      </c>
      <c r="AS35" s="206">
        <v>111</v>
      </c>
      <c r="AT35" s="206">
        <v>111</v>
      </c>
      <c r="AU35" s="217">
        <v>97</v>
      </c>
      <c r="AV35" s="217">
        <v>97</v>
      </c>
      <c r="AW35" s="217">
        <v>97</v>
      </c>
      <c r="AX35" s="207">
        <v>126</v>
      </c>
      <c r="AY35" s="206">
        <v>126</v>
      </c>
      <c r="AZ35" s="206">
        <v>109</v>
      </c>
      <c r="BA35" s="206">
        <v>104</v>
      </c>
      <c r="BB35" s="206">
        <v>109</v>
      </c>
      <c r="BC35" s="206">
        <v>109</v>
      </c>
      <c r="BD35" s="206">
        <v>102</v>
      </c>
      <c r="BE35" s="206">
        <v>119</v>
      </c>
      <c r="BF35" s="206">
        <v>102</v>
      </c>
      <c r="BG35" s="206">
        <v>112</v>
      </c>
      <c r="BH35" s="206">
        <v>112</v>
      </c>
      <c r="BI35" s="206">
        <v>112</v>
      </c>
      <c r="BJ35" s="215"/>
    </row>
    <row r="36" spans="1:62" ht="12">
      <c r="A36" s="214">
        <v>30</v>
      </c>
      <c r="B36" s="220">
        <v>336</v>
      </c>
      <c r="C36" s="220">
        <v>300</v>
      </c>
      <c r="D36" s="220">
        <v>316</v>
      </c>
      <c r="E36" s="220">
        <v>248</v>
      </c>
      <c r="F36" s="220">
        <v>344</v>
      </c>
      <c r="G36" s="220">
        <v>266</v>
      </c>
      <c r="H36" s="220">
        <v>257</v>
      </c>
      <c r="I36" s="220">
        <v>349</v>
      </c>
      <c r="J36" s="220">
        <v>257</v>
      </c>
      <c r="K36" s="220">
        <v>471</v>
      </c>
      <c r="L36" s="220">
        <v>337</v>
      </c>
      <c r="M36" s="220">
        <v>379</v>
      </c>
      <c r="N36" s="207">
        <v>263</v>
      </c>
      <c r="O36" s="206">
        <v>263</v>
      </c>
      <c r="P36" s="206">
        <v>250</v>
      </c>
      <c r="Q36" s="206">
        <v>194</v>
      </c>
      <c r="R36" s="206">
        <v>250</v>
      </c>
      <c r="S36" s="206">
        <v>250</v>
      </c>
      <c r="T36" s="206">
        <v>230</v>
      </c>
      <c r="U36" s="206">
        <v>230</v>
      </c>
      <c r="V36" s="206">
        <v>230</v>
      </c>
      <c r="W36" s="206">
        <v>251</v>
      </c>
      <c r="X36" s="206">
        <v>251</v>
      </c>
      <c r="Y36" s="206">
        <v>251</v>
      </c>
      <c r="Z36" s="207">
        <v>182</v>
      </c>
      <c r="AA36" s="206">
        <v>182</v>
      </c>
      <c r="AB36" s="206">
        <v>237</v>
      </c>
      <c r="AC36" s="206">
        <v>167</v>
      </c>
      <c r="AD36" s="206">
        <v>237</v>
      </c>
      <c r="AE36" s="206">
        <v>237</v>
      </c>
      <c r="AF36" s="206">
        <v>217</v>
      </c>
      <c r="AG36" s="206">
        <v>217</v>
      </c>
      <c r="AH36" s="206">
        <v>217</v>
      </c>
      <c r="AI36" s="206">
        <v>213</v>
      </c>
      <c r="AJ36" s="206">
        <v>213</v>
      </c>
      <c r="AK36" s="206">
        <v>213</v>
      </c>
      <c r="AL36" s="207">
        <v>134</v>
      </c>
      <c r="AM36" s="206">
        <v>134</v>
      </c>
      <c r="AN36" s="206">
        <v>133</v>
      </c>
      <c r="AO36" s="206">
        <v>116</v>
      </c>
      <c r="AP36" s="206">
        <v>133</v>
      </c>
      <c r="AQ36" s="206">
        <v>133</v>
      </c>
      <c r="AR36" s="206">
        <v>113</v>
      </c>
      <c r="AS36" s="206">
        <v>113</v>
      </c>
      <c r="AT36" s="206">
        <v>113</v>
      </c>
      <c r="AU36" s="217">
        <v>98</v>
      </c>
      <c r="AV36" s="217">
        <v>98</v>
      </c>
      <c r="AW36" s="217">
        <v>98</v>
      </c>
      <c r="AX36" s="207">
        <v>129</v>
      </c>
      <c r="AY36" s="206">
        <v>129</v>
      </c>
      <c r="AZ36" s="206">
        <v>113</v>
      </c>
      <c r="BA36" s="206">
        <v>107</v>
      </c>
      <c r="BB36" s="206">
        <v>113</v>
      </c>
      <c r="BC36" s="206">
        <v>113</v>
      </c>
      <c r="BD36" s="206">
        <v>105</v>
      </c>
      <c r="BE36" s="206">
        <v>122</v>
      </c>
      <c r="BF36" s="206">
        <v>105</v>
      </c>
      <c r="BG36" s="206">
        <v>115</v>
      </c>
      <c r="BH36" s="206">
        <v>115</v>
      </c>
      <c r="BI36" s="206">
        <v>115</v>
      </c>
      <c r="BJ36" s="215"/>
    </row>
    <row r="37" spans="1:62" ht="12">
      <c r="A37" s="214">
        <v>31</v>
      </c>
      <c r="B37" s="220">
        <v>350</v>
      </c>
      <c r="C37" s="220">
        <v>311</v>
      </c>
      <c r="D37" s="220">
        <v>328</v>
      </c>
      <c r="E37" s="220">
        <v>256</v>
      </c>
      <c r="F37" s="220">
        <v>357</v>
      </c>
      <c r="G37" s="220">
        <v>278</v>
      </c>
      <c r="H37" s="220">
        <v>268</v>
      </c>
      <c r="I37" s="220">
        <v>362</v>
      </c>
      <c r="J37" s="220">
        <v>268</v>
      </c>
      <c r="K37" s="220">
        <v>488</v>
      </c>
      <c r="L37" s="220">
        <v>354</v>
      </c>
      <c r="M37" s="220">
        <v>401</v>
      </c>
      <c r="N37" s="207">
        <v>273</v>
      </c>
      <c r="O37" s="206">
        <v>273</v>
      </c>
      <c r="P37" s="206">
        <v>261</v>
      </c>
      <c r="Q37" s="206">
        <v>204</v>
      </c>
      <c r="R37" s="206">
        <v>261</v>
      </c>
      <c r="S37" s="206">
        <v>261</v>
      </c>
      <c r="T37" s="206">
        <v>240</v>
      </c>
      <c r="U37" s="206">
        <v>240</v>
      </c>
      <c r="V37" s="206">
        <v>240</v>
      </c>
      <c r="W37" s="206">
        <v>267</v>
      </c>
      <c r="X37" s="206">
        <v>267</v>
      </c>
      <c r="Y37" s="206">
        <v>267</v>
      </c>
      <c r="Z37" s="207">
        <v>189</v>
      </c>
      <c r="AA37" s="206">
        <v>189</v>
      </c>
      <c r="AB37" s="206">
        <v>246</v>
      </c>
      <c r="AC37" s="206">
        <v>172</v>
      </c>
      <c r="AD37" s="206">
        <v>246</v>
      </c>
      <c r="AE37" s="206">
        <v>246</v>
      </c>
      <c r="AF37" s="206">
        <v>226</v>
      </c>
      <c r="AG37" s="206">
        <v>226</v>
      </c>
      <c r="AH37" s="206">
        <v>226</v>
      </c>
      <c r="AI37" s="206">
        <v>223</v>
      </c>
      <c r="AJ37" s="206">
        <v>223</v>
      </c>
      <c r="AK37" s="206">
        <v>223</v>
      </c>
      <c r="AL37" s="207">
        <v>136</v>
      </c>
      <c r="AM37" s="206">
        <v>136</v>
      </c>
      <c r="AN37" s="206">
        <v>135</v>
      </c>
      <c r="AO37" s="206">
        <v>118</v>
      </c>
      <c r="AP37" s="206">
        <v>135</v>
      </c>
      <c r="AQ37" s="206">
        <v>135</v>
      </c>
      <c r="AR37" s="206">
        <v>115</v>
      </c>
      <c r="AS37" s="206">
        <v>115</v>
      </c>
      <c r="AT37" s="206">
        <v>115</v>
      </c>
      <c r="AU37" s="206">
        <v>100</v>
      </c>
      <c r="AV37" s="206">
        <v>100</v>
      </c>
      <c r="AW37" s="206">
        <v>100</v>
      </c>
      <c r="AX37" s="207">
        <v>133</v>
      </c>
      <c r="AY37" s="206">
        <v>133</v>
      </c>
      <c r="AZ37" s="206">
        <v>116</v>
      </c>
      <c r="BA37" s="206">
        <v>110</v>
      </c>
      <c r="BB37" s="206">
        <v>116</v>
      </c>
      <c r="BC37" s="206">
        <v>116</v>
      </c>
      <c r="BD37" s="206">
        <v>107</v>
      </c>
      <c r="BE37" s="206">
        <v>125</v>
      </c>
      <c r="BF37" s="206">
        <v>107</v>
      </c>
      <c r="BG37" s="206">
        <v>118</v>
      </c>
      <c r="BH37" s="206">
        <v>118</v>
      </c>
      <c r="BI37" s="206">
        <v>118</v>
      </c>
      <c r="BJ37" s="215"/>
    </row>
    <row r="38" spans="1:62" ht="12">
      <c r="A38" s="214">
        <v>32</v>
      </c>
      <c r="B38" s="220">
        <v>365</v>
      </c>
      <c r="C38" s="220">
        <v>322</v>
      </c>
      <c r="D38" s="220">
        <v>341</v>
      </c>
      <c r="E38" s="220">
        <v>265</v>
      </c>
      <c r="F38" s="220">
        <v>369</v>
      </c>
      <c r="G38" s="220">
        <v>291</v>
      </c>
      <c r="H38" s="220">
        <v>278</v>
      </c>
      <c r="I38" s="220">
        <v>376</v>
      </c>
      <c r="J38" s="220">
        <v>278</v>
      </c>
      <c r="K38" s="220">
        <v>507</v>
      </c>
      <c r="L38" s="220">
        <v>370</v>
      </c>
      <c r="M38" s="220">
        <v>421</v>
      </c>
      <c r="N38" s="207">
        <v>284</v>
      </c>
      <c r="O38" s="206">
        <v>284</v>
      </c>
      <c r="P38" s="206">
        <v>272</v>
      </c>
      <c r="Q38" s="206">
        <v>212</v>
      </c>
      <c r="R38" s="206">
        <v>272</v>
      </c>
      <c r="S38" s="206">
        <v>272</v>
      </c>
      <c r="T38" s="206">
        <v>250</v>
      </c>
      <c r="U38" s="206">
        <v>250</v>
      </c>
      <c r="V38" s="206">
        <v>250</v>
      </c>
      <c r="W38" s="206">
        <v>282</v>
      </c>
      <c r="X38" s="206">
        <v>282</v>
      </c>
      <c r="Y38" s="206">
        <v>282</v>
      </c>
      <c r="Z38" s="207">
        <v>196</v>
      </c>
      <c r="AA38" s="206">
        <v>196</v>
      </c>
      <c r="AB38" s="206">
        <v>256</v>
      </c>
      <c r="AC38" s="206">
        <v>177</v>
      </c>
      <c r="AD38" s="206">
        <v>256</v>
      </c>
      <c r="AE38" s="206">
        <v>256</v>
      </c>
      <c r="AF38" s="206">
        <v>234</v>
      </c>
      <c r="AG38" s="206">
        <v>234</v>
      </c>
      <c r="AH38" s="206">
        <v>234</v>
      </c>
      <c r="AI38" s="206">
        <v>232</v>
      </c>
      <c r="AJ38" s="206">
        <v>232</v>
      </c>
      <c r="AK38" s="206">
        <v>232</v>
      </c>
      <c r="AL38" s="207">
        <v>139</v>
      </c>
      <c r="AM38" s="206">
        <v>139</v>
      </c>
      <c r="AN38" s="206">
        <v>137</v>
      </c>
      <c r="AO38" s="206">
        <v>120</v>
      </c>
      <c r="AP38" s="206">
        <v>137</v>
      </c>
      <c r="AQ38" s="206">
        <v>137</v>
      </c>
      <c r="AR38" s="206">
        <v>117</v>
      </c>
      <c r="AS38" s="206">
        <v>117</v>
      </c>
      <c r="AT38" s="206">
        <v>117</v>
      </c>
      <c r="AU38" s="206">
        <v>101</v>
      </c>
      <c r="AV38" s="206">
        <v>101</v>
      </c>
      <c r="AW38" s="206">
        <v>101</v>
      </c>
      <c r="AX38" s="207">
        <v>136</v>
      </c>
      <c r="AY38" s="206">
        <v>136</v>
      </c>
      <c r="AZ38" s="206">
        <v>118</v>
      </c>
      <c r="BA38" s="206">
        <v>112</v>
      </c>
      <c r="BB38" s="206">
        <v>118</v>
      </c>
      <c r="BC38" s="206">
        <v>118</v>
      </c>
      <c r="BD38" s="206">
        <v>109</v>
      </c>
      <c r="BE38" s="206">
        <v>128</v>
      </c>
      <c r="BF38" s="206">
        <v>109</v>
      </c>
      <c r="BG38" s="206">
        <v>121</v>
      </c>
      <c r="BH38" s="206">
        <v>121</v>
      </c>
      <c r="BI38" s="206">
        <v>121</v>
      </c>
      <c r="BJ38" s="215"/>
    </row>
    <row r="39" spans="1:62" ht="12">
      <c r="A39" s="214">
        <v>33</v>
      </c>
      <c r="B39" s="220">
        <v>379</v>
      </c>
      <c r="C39" s="220">
        <v>333</v>
      </c>
      <c r="D39" s="220">
        <v>353</v>
      </c>
      <c r="E39" s="220">
        <v>274</v>
      </c>
      <c r="F39" s="220">
        <v>382</v>
      </c>
      <c r="G39" s="220">
        <v>303</v>
      </c>
      <c r="H39" s="220">
        <v>288</v>
      </c>
      <c r="I39" s="220">
        <v>389</v>
      </c>
      <c r="J39" s="220">
        <v>288</v>
      </c>
      <c r="K39" s="220">
        <v>524</v>
      </c>
      <c r="L39" s="220">
        <v>385</v>
      </c>
      <c r="M39" s="220">
        <v>440</v>
      </c>
      <c r="N39" s="207">
        <v>294</v>
      </c>
      <c r="O39" s="206">
        <v>294</v>
      </c>
      <c r="P39" s="206">
        <v>282</v>
      </c>
      <c r="Q39" s="206">
        <v>219</v>
      </c>
      <c r="R39" s="206">
        <v>282</v>
      </c>
      <c r="S39" s="206">
        <v>282</v>
      </c>
      <c r="T39" s="206">
        <v>260</v>
      </c>
      <c r="U39" s="206">
        <v>260</v>
      </c>
      <c r="V39" s="206">
        <v>260</v>
      </c>
      <c r="W39" s="206">
        <v>298</v>
      </c>
      <c r="X39" s="206">
        <v>298</v>
      </c>
      <c r="Y39" s="206">
        <v>298</v>
      </c>
      <c r="Z39" s="207">
        <v>203</v>
      </c>
      <c r="AA39" s="206">
        <v>203</v>
      </c>
      <c r="AB39" s="206">
        <v>265</v>
      </c>
      <c r="AC39" s="206">
        <v>184</v>
      </c>
      <c r="AD39" s="206">
        <v>265</v>
      </c>
      <c r="AE39" s="206">
        <v>265</v>
      </c>
      <c r="AF39" s="206">
        <v>241</v>
      </c>
      <c r="AG39" s="206">
        <v>241</v>
      </c>
      <c r="AH39" s="206">
        <v>241</v>
      </c>
      <c r="AI39" s="206">
        <v>242</v>
      </c>
      <c r="AJ39" s="206">
        <v>242</v>
      </c>
      <c r="AK39" s="206">
        <v>242</v>
      </c>
      <c r="AL39" s="207">
        <v>141</v>
      </c>
      <c r="AM39" s="206">
        <v>141</v>
      </c>
      <c r="AN39" s="206">
        <v>139</v>
      </c>
      <c r="AO39" s="206">
        <v>122</v>
      </c>
      <c r="AP39" s="206">
        <v>139</v>
      </c>
      <c r="AQ39" s="206">
        <v>139</v>
      </c>
      <c r="AR39" s="206">
        <v>119</v>
      </c>
      <c r="AS39" s="206">
        <v>119</v>
      </c>
      <c r="AT39" s="206">
        <v>119</v>
      </c>
      <c r="AU39" s="206">
        <v>101</v>
      </c>
      <c r="AV39" s="206">
        <v>101</v>
      </c>
      <c r="AW39" s="206">
        <v>101</v>
      </c>
      <c r="AX39" s="207">
        <v>140</v>
      </c>
      <c r="AY39" s="206">
        <v>140</v>
      </c>
      <c r="AZ39" s="206">
        <v>121</v>
      </c>
      <c r="BA39" s="206">
        <v>115</v>
      </c>
      <c r="BB39" s="206">
        <v>121</v>
      </c>
      <c r="BC39" s="206">
        <v>121</v>
      </c>
      <c r="BD39" s="206">
        <v>111</v>
      </c>
      <c r="BE39" s="206">
        <v>130</v>
      </c>
      <c r="BF39" s="206">
        <v>111</v>
      </c>
      <c r="BG39" s="206">
        <v>124</v>
      </c>
      <c r="BH39" s="206">
        <v>124</v>
      </c>
      <c r="BI39" s="206">
        <v>124</v>
      </c>
      <c r="BJ39" s="215"/>
    </row>
    <row r="40" spans="1:62" ht="12">
      <c r="A40" s="214">
        <v>34</v>
      </c>
      <c r="B40" s="220">
        <v>394</v>
      </c>
      <c r="C40" s="220">
        <v>344</v>
      </c>
      <c r="D40" s="220">
        <v>366</v>
      </c>
      <c r="E40" s="220">
        <v>282</v>
      </c>
      <c r="F40" s="220">
        <v>394</v>
      </c>
      <c r="G40" s="220">
        <v>316</v>
      </c>
      <c r="H40" s="220">
        <v>298</v>
      </c>
      <c r="I40" s="220">
        <v>402</v>
      </c>
      <c r="J40" s="220">
        <v>298</v>
      </c>
      <c r="K40" s="220">
        <v>540</v>
      </c>
      <c r="L40" s="220">
        <v>400</v>
      </c>
      <c r="M40" s="220">
        <v>458</v>
      </c>
      <c r="N40" s="207">
        <v>305</v>
      </c>
      <c r="O40" s="206">
        <v>305</v>
      </c>
      <c r="P40" s="206">
        <v>293</v>
      </c>
      <c r="Q40" s="206">
        <v>225</v>
      </c>
      <c r="R40" s="206">
        <v>293</v>
      </c>
      <c r="S40" s="206">
        <v>293</v>
      </c>
      <c r="T40" s="206">
        <v>269</v>
      </c>
      <c r="U40" s="206">
        <v>269</v>
      </c>
      <c r="V40" s="206">
        <v>269</v>
      </c>
      <c r="W40" s="206">
        <v>313</v>
      </c>
      <c r="X40" s="206">
        <v>313</v>
      </c>
      <c r="Y40" s="206">
        <v>313</v>
      </c>
      <c r="Z40" s="207">
        <v>209</v>
      </c>
      <c r="AA40" s="206">
        <v>209</v>
      </c>
      <c r="AB40" s="206">
        <v>275</v>
      </c>
      <c r="AC40" s="206">
        <v>191</v>
      </c>
      <c r="AD40" s="206">
        <v>275</v>
      </c>
      <c r="AE40" s="206">
        <v>275</v>
      </c>
      <c r="AF40" s="206">
        <v>248</v>
      </c>
      <c r="AG40" s="206">
        <v>248</v>
      </c>
      <c r="AH40" s="206">
        <v>248</v>
      </c>
      <c r="AI40" s="206">
        <v>251</v>
      </c>
      <c r="AJ40" s="206">
        <v>251</v>
      </c>
      <c r="AK40" s="206">
        <v>251</v>
      </c>
      <c r="AL40" s="207">
        <v>144</v>
      </c>
      <c r="AM40" s="206">
        <v>144</v>
      </c>
      <c r="AN40" s="206">
        <v>141</v>
      </c>
      <c r="AO40" s="206">
        <v>122</v>
      </c>
      <c r="AP40" s="206">
        <v>141</v>
      </c>
      <c r="AQ40" s="206">
        <v>141</v>
      </c>
      <c r="AR40" s="206">
        <v>121</v>
      </c>
      <c r="AS40" s="206">
        <v>121</v>
      </c>
      <c r="AT40" s="206">
        <v>121</v>
      </c>
      <c r="AU40" s="206">
        <v>102</v>
      </c>
      <c r="AV40" s="206">
        <v>102</v>
      </c>
      <c r="AW40" s="206">
        <v>102</v>
      </c>
      <c r="AX40" s="207">
        <v>143</v>
      </c>
      <c r="AY40" s="206">
        <v>143</v>
      </c>
      <c r="AZ40" s="206">
        <v>123</v>
      </c>
      <c r="BA40" s="206">
        <v>117</v>
      </c>
      <c r="BB40" s="206">
        <v>123</v>
      </c>
      <c r="BC40" s="206">
        <v>123</v>
      </c>
      <c r="BD40" s="206">
        <v>113</v>
      </c>
      <c r="BE40" s="206">
        <v>132</v>
      </c>
      <c r="BF40" s="206">
        <v>113</v>
      </c>
      <c r="BG40" s="206">
        <v>127</v>
      </c>
      <c r="BH40" s="206">
        <v>127</v>
      </c>
      <c r="BI40" s="206">
        <v>127</v>
      </c>
      <c r="BJ40" s="215"/>
    </row>
    <row r="41" spans="1:62" ht="12">
      <c r="A41" s="214">
        <v>35</v>
      </c>
      <c r="B41" s="220">
        <v>408</v>
      </c>
      <c r="C41" s="220">
        <v>355</v>
      </c>
      <c r="D41" s="220">
        <v>378</v>
      </c>
      <c r="E41" s="220">
        <v>291</v>
      </c>
      <c r="F41" s="220">
        <v>407</v>
      </c>
      <c r="G41" s="220">
        <v>328</v>
      </c>
      <c r="H41" s="220">
        <v>307</v>
      </c>
      <c r="I41" s="220">
        <v>415</v>
      </c>
      <c r="J41" s="220">
        <v>307</v>
      </c>
      <c r="K41" s="220">
        <v>556</v>
      </c>
      <c r="L41" s="220">
        <v>415</v>
      </c>
      <c r="M41" s="220">
        <v>474</v>
      </c>
      <c r="N41" s="207">
        <v>315</v>
      </c>
      <c r="O41" s="206">
        <v>315</v>
      </c>
      <c r="P41" s="206">
        <v>304</v>
      </c>
      <c r="Q41" s="206">
        <v>234</v>
      </c>
      <c r="R41" s="206">
        <v>304</v>
      </c>
      <c r="S41" s="206">
        <v>304</v>
      </c>
      <c r="T41" s="206">
        <v>278</v>
      </c>
      <c r="U41" s="206">
        <v>278</v>
      </c>
      <c r="V41" s="206">
        <v>278</v>
      </c>
      <c r="W41" s="206">
        <v>329</v>
      </c>
      <c r="X41" s="206">
        <v>329</v>
      </c>
      <c r="Y41" s="206">
        <v>329</v>
      </c>
      <c r="Z41" s="207">
        <v>216</v>
      </c>
      <c r="AA41" s="206">
        <v>216</v>
      </c>
      <c r="AB41" s="206">
        <v>284</v>
      </c>
      <c r="AC41" s="206">
        <v>198</v>
      </c>
      <c r="AD41" s="206">
        <v>284</v>
      </c>
      <c r="AE41" s="206">
        <v>284</v>
      </c>
      <c r="AF41" s="206">
        <v>254</v>
      </c>
      <c r="AG41" s="206">
        <v>254</v>
      </c>
      <c r="AH41" s="206">
        <v>254</v>
      </c>
      <c r="AI41" s="206">
        <v>260</v>
      </c>
      <c r="AJ41" s="206">
        <v>260</v>
      </c>
      <c r="AK41" s="206">
        <v>260</v>
      </c>
      <c r="AL41" s="207">
        <v>147</v>
      </c>
      <c r="AM41" s="206">
        <v>147</v>
      </c>
      <c r="AN41" s="206">
        <v>143</v>
      </c>
      <c r="AO41" s="206">
        <v>122</v>
      </c>
      <c r="AP41" s="206">
        <v>143</v>
      </c>
      <c r="AQ41" s="206">
        <v>143</v>
      </c>
      <c r="AR41" s="206">
        <v>123</v>
      </c>
      <c r="AS41" s="206">
        <v>123</v>
      </c>
      <c r="AT41" s="206">
        <v>123</v>
      </c>
      <c r="AU41" s="206">
        <v>102</v>
      </c>
      <c r="AV41" s="206">
        <v>102</v>
      </c>
      <c r="AW41" s="206">
        <v>102</v>
      </c>
      <c r="AX41" s="207">
        <v>146</v>
      </c>
      <c r="AY41" s="206">
        <v>146</v>
      </c>
      <c r="AZ41" s="206">
        <v>126</v>
      </c>
      <c r="BA41" s="206">
        <v>120</v>
      </c>
      <c r="BB41" s="206">
        <v>126</v>
      </c>
      <c r="BC41" s="206">
        <v>126</v>
      </c>
      <c r="BD41" s="206">
        <v>115</v>
      </c>
      <c r="BE41" s="206">
        <v>134</v>
      </c>
      <c r="BF41" s="206">
        <v>115</v>
      </c>
      <c r="BG41" s="206">
        <v>129</v>
      </c>
      <c r="BH41" s="206">
        <v>129</v>
      </c>
      <c r="BI41" s="206">
        <v>129</v>
      </c>
      <c r="BJ41" s="215"/>
    </row>
    <row r="42" spans="1:62" ht="12">
      <c r="A42" s="214">
        <v>36</v>
      </c>
      <c r="B42" s="220">
        <v>422</v>
      </c>
      <c r="C42" s="220">
        <v>365</v>
      </c>
      <c r="D42" s="220">
        <v>387</v>
      </c>
      <c r="E42" s="220">
        <v>299</v>
      </c>
      <c r="F42" s="220">
        <v>417</v>
      </c>
      <c r="G42" s="220">
        <v>338</v>
      </c>
      <c r="H42" s="220">
        <v>316</v>
      </c>
      <c r="I42" s="220">
        <v>427</v>
      </c>
      <c r="J42" s="220">
        <v>316</v>
      </c>
      <c r="K42" s="220">
        <v>571</v>
      </c>
      <c r="L42" s="220">
        <v>428</v>
      </c>
      <c r="M42" s="220">
        <v>490</v>
      </c>
      <c r="N42" s="207">
        <v>325</v>
      </c>
      <c r="O42" s="206">
        <v>325</v>
      </c>
      <c r="P42" s="206">
        <v>314</v>
      </c>
      <c r="Q42" s="206">
        <v>241</v>
      </c>
      <c r="R42" s="206">
        <v>314</v>
      </c>
      <c r="S42" s="206">
        <v>314</v>
      </c>
      <c r="T42" s="206">
        <v>287</v>
      </c>
      <c r="U42" s="206">
        <v>287</v>
      </c>
      <c r="V42" s="206">
        <v>287</v>
      </c>
      <c r="W42" s="206">
        <v>342</v>
      </c>
      <c r="X42" s="206">
        <v>342</v>
      </c>
      <c r="Y42" s="206">
        <v>342</v>
      </c>
      <c r="Z42" s="207">
        <v>222</v>
      </c>
      <c r="AA42" s="206">
        <v>222</v>
      </c>
      <c r="AB42" s="206">
        <v>291</v>
      </c>
      <c r="AC42" s="206">
        <v>204</v>
      </c>
      <c r="AD42" s="206">
        <v>291</v>
      </c>
      <c r="AE42" s="206">
        <v>291</v>
      </c>
      <c r="AF42" s="206">
        <v>260</v>
      </c>
      <c r="AG42" s="206">
        <v>260</v>
      </c>
      <c r="AH42" s="206">
        <v>260</v>
      </c>
      <c r="AI42" s="206">
        <v>268</v>
      </c>
      <c r="AJ42" s="206">
        <v>268</v>
      </c>
      <c r="AK42" s="206">
        <v>268</v>
      </c>
      <c r="AL42" s="207">
        <v>149</v>
      </c>
      <c r="AM42" s="206">
        <v>149</v>
      </c>
      <c r="AN42" s="206">
        <v>144</v>
      </c>
      <c r="AO42" s="206">
        <v>122</v>
      </c>
      <c r="AP42" s="206">
        <v>144</v>
      </c>
      <c r="AQ42" s="206">
        <v>144</v>
      </c>
      <c r="AR42" s="206">
        <v>125</v>
      </c>
      <c r="AS42" s="206">
        <v>125</v>
      </c>
      <c r="AT42" s="206">
        <v>125</v>
      </c>
      <c r="AU42" s="206">
        <v>105</v>
      </c>
      <c r="AV42" s="206">
        <v>105</v>
      </c>
      <c r="AW42" s="206">
        <v>105</v>
      </c>
      <c r="AX42" s="207">
        <v>149</v>
      </c>
      <c r="AY42" s="206">
        <v>149</v>
      </c>
      <c r="AZ42" s="206">
        <v>129</v>
      </c>
      <c r="BA42" s="206">
        <v>122</v>
      </c>
      <c r="BB42" s="206">
        <v>129</v>
      </c>
      <c r="BC42" s="206">
        <v>129</v>
      </c>
      <c r="BD42" s="206">
        <v>117</v>
      </c>
      <c r="BE42" s="206">
        <v>136</v>
      </c>
      <c r="BF42" s="206">
        <v>117</v>
      </c>
      <c r="BG42" s="206">
        <v>132</v>
      </c>
      <c r="BH42" s="206">
        <v>132</v>
      </c>
      <c r="BI42" s="206">
        <v>132</v>
      </c>
      <c r="BJ42" s="215"/>
    </row>
    <row r="43" spans="1:62" ht="12">
      <c r="A43" s="214">
        <v>37</v>
      </c>
      <c r="B43" s="220">
        <v>436</v>
      </c>
      <c r="C43" s="220">
        <v>375</v>
      </c>
      <c r="D43" s="220">
        <v>396</v>
      </c>
      <c r="E43" s="220">
        <v>307</v>
      </c>
      <c r="F43" s="220">
        <v>427</v>
      </c>
      <c r="G43" s="220">
        <v>347</v>
      </c>
      <c r="H43" s="220">
        <v>325</v>
      </c>
      <c r="I43" s="220">
        <v>439</v>
      </c>
      <c r="J43" s="220">
        <v>325</v>
      </c>
      <c r="K43" s="220">
        <v>585</v>
      </c>
      <c r="L43" s="220">
        <v>440</v>
      </c>
      <c r="M43" s="220">
        <v>504</v>
      </c>
      <c r="N43" s="207">
        <v>334</v>
      </c>
      <c r="O43" s="206">
        <v>334</v>
      </c>
      <c r="P43" s="206">
        <v>323</v>
      </c>
      <c r="Q43" s="206">
        <v>248</v>
      </c>
      <c r="R43" s="206">
        <v>323</v>
      </c>
      <c r="S43" s="206">
        <v>323</v>
      </c>
      <c r="T43" s="206">
        <v>296</v>
      </c>
      <c r="U43" s="206">
        <v>296</v>
      </c>
      <c r="V43" s="206">
        <v>296</v>
      </c>
      <c r="W43" s="206">
        <v>355</v>
      </c>
      <c r="X43" s="206">
        <v>355</v>
      </c>
      <c r="Y43" s="206">
        <v>355</v>
      </c>
      <c r="Z43" s="207">
        <v>228</v>
      </c>
      <c r="AA43" s="206">
        <v>228</v>
      </c>
      <c r="AB43" s="206">
        <v>297</v>
      </c>
      <c r="AC43" s="206">
        <v>210</v>
      </c>
      <c r="AD43" s="206">
        <v>297</v>
      </c>
      <c r="AE43" s="206">
        <v>297</v>
      </c>
      <c r="AF43" s="206">
        <v>266</v>
      </c>
      <c r="AG43" s="206">
        <v>266</v>
      </c>
      <c r="AH43" s="206">
        <v>266</v>
      </c>
      <c r="AI43" s="206">
        <v>276</v>
      </c>
      <c r="AJ43" s="206">
        <v>276</v>
      </c>
      <c r="AK43" s="206">
        <v>276</v>
      </c>
      <c r="AL43" s="207">
        <v>151</v>
      </c>
      <c r="AM43" s="206">
        <v>151</v>
      </c>
      <c r="AN43" s="206">
        <v>145</v>
      </c>
      <c r="AO43" s="206">
        <v>122</v>
      </c>
      <c r="AP43" s="206">
        <v>145</v>
      </c>
      <c r="AQ43" s="206">
        <v>145</v>
      </c>
      <c r="AR43" s="206">
        <v>127</v>
      </c>
      <c r="AS43" s="206">
        <v>127</v>
      </c>
      <c r="AT43" s="206">
        <v>127</v>
      </c>
      <c r="AU43" s="206">
        <v>105</v>
      </c>
      <c r="AV43" s="206">
        <v>105</v>
      </c>
      <c r="AW43" s="206">
        <v>105</v>
      </c>
      <c r="AX43" s="207">
        <v>152</v>
      </c>
      <c r="AY43" s="206">
        <v>152</v>
      </c>
      <c r="AZ43" s="206">
        <v>132</v>
      </c>
      <c r="BA43" s="206">
        <v>124</v>
      </c>
      <c r="BB43" s="206">
        <v>132</v>
      </c>
      <c r="BC43" s="206">
        <v>132</v>
      </c>
      <c r="BD43" s="206">
        <v>118</v>
      </c>
      <c r="BE43" s="206">
        <v>138</v>
      </c>
      <c r="BF43" s="206">
        <v>118</v>
      </c>
      <c r="BG43" s="206">
        <v>134</v>
      </c>
      <c r="BH43" s="206">
        <v>134</v>
      </c>
      <c r="BI43" s="206">
        <v>134</v>
      </c>
      <c r="BJ43" s="215"/>
    </row>
    <row r="44" spans="1:62" ht="12">
      <c r="A44" s="214">
        <v>38</v>
      </c>
      <c r="B44" s="220">
        <v>449</v>
      </c>
      <c r="C44" s="220">
        <v>385</v>
      </c>
      <c r="D44" s="220">
        <v>406</v>
      </c>
      <c r="E44" s="220">
        <v>314</v>
      </c>
      <c r="F44" s="220">
        <v>438</v>
      </c>
      <c r="G44" s="220">
        <v>357</v>
      </c>
      <c r="H44" s="220">
        <v>334</v>
      </c>
      <c r="I44" s="220">
        <v>451</v>
      </c>
      <c r="J44" s="220">
        <v>334</v>
      </c>
      <c r="K44" s="220">
        <v>599</v>
      </c>
      <c r="L44" s="220">
        <v>453</v>
      </c>
      <c r="M44" s="220">
        <v>519</v>
      </c>
      <c r="N44" s="207">
        <v>343</v>
      </c>
      <c r="O44" s="206">
        <v>343</v>
      </c>
      <c r="P44" s="206">
        <v>333</v>
      </c>
      <c r="Q44" s="206">
        <v>256</v>
      </c>
      <c r="R44" s="206">
        <v>333</v>
      </c>
      <c r="S44" s="206">
        <v>333</v>
      </c>
      <c r="T44" s="206">
        <v>304</v>
      </c>
      <c r="U44" s="206">
        <v>304</v>
      </c>
      <c r="V44" s="206">
        <v>304</v>
      </c>
      <c r="W44" s="206">
        <v>368</v>
      </c>
      <c r="X44" s="206">
        <v>368</v>
      </c>
      <c r="Y44" s="206">
        <v>368</v>
      </c>
      <c r="Z44" s="207">
        <v>234</v>
      </c>
      <c r="AA44" s="206">
        <v>234</v>
      </c>
      <c r="AB44" s="206">
        <v>304</v>
      </c>
      <c r="AC44" s="206">
        <v>215</v>
      </c>
      <c r="AD44" s="206">
        <v>304</v>
      </c>
      <c r="AE44" s="206">
        <v>304</v>
      </c>
      <c r="AF44" s="206">
        <v>271</v>
      </c>
      <c r="AG44" s="206">
        <v>271</v>
      </c>
      <c r="AH44" s="206">
        <v>271</v>
      </c>
      <c r="AI44" s="206">
        <v>285</v>
      </c>
      <c r="AJ44" s="206">
        <v>285</v>
      </c>
      <c r="AK44" s="206">
        <v>285</v>
      </c>
      <c r="AL44" s="207">
        <v>153</v>
      </c>
      <c r="AM44" s="206">
        <v>153</v>
      </c>
      <c r="AN44" s="206">
        <v>146</v>
      </c>
      <c r="AO44" s="206">
        <v>122</v>
      </c>
      <c r="AP44" s="206">
        <v>146</v>
      </c>
      <c r="AQ44" s="206">
        <v>146</v>
      </c>
      <c r="AR44" s="206">
        <v>128</v>
      </c>
      <c r="AS44" s="206">
        <v>128</v>
      </c>
      <c r="AT44" s="206">
        <v>128</v>
      </c>
      <c r="AU44" s="206">
        <v>105</v>
      </c>
      <c r="AV44" s="206">
        <v>105</v>
      </c>
      <c r="AW44" s="206">
        <v>105</v>
      </c>
      <c r="AX44" s="207">
        <v>155</v>
      </c>
      <c r="AY44" s="206">
        <v>155</v>
      </c>
      <c r="AZ44" s="206">
        <v>134</v>
      </c>
      <c r="BA44" s="206">
        <v>126</v>
      </c>
      <c r="BB44" s="206">
        <v>134</v>
      </c>
      <c r="BC44" s="206">
        <v>134</v>
      </c>
      <c r="BD44" s="206">
        <v>119</v>
      </c>
      <c r="BE44" s="206">
        <v>140</v>
      </c>
      <c r="BF44" s="206">
        <v>119</v>
      </c>
      <c r="BG44" s="206">
        <v>136</v>
      </c>
      <c r="BH44" s="206">
        <v>136</v>
      </c>
      <c r="BI44" s="206">
        <v>136</v>
      </c>
      <c r="BJ44" s="215"/>
    </row>
    <row r="45" spans="1:62" ht="12">
      <c r="A45" s="214">
        <v>39</v>
      </c>
      <c r="B45" s="220">
        <v>463</v>
      </c>
      <c r="C45" s="220">
        <v>395</v>
      </c>
      <c r="D45" s="220">
        <v>415</v>
      </c>
      <c r="E45" s="220">
        <v>322</v>
      </c>
      <c r="F45" s="220">
        <v>448</v>
      </c>
      <c r="G45" s="220">
        <v>366</v>
      </c>
      <c r="H45" s="220">
        <v>343</v>
      </c>
      <c r="I45" s="220">
        <v>463</v>
      </c>
      <c r="J45" s="220">
        <v>343</v>
      </c>
      <c r="K45" s="220">
        <v>613</v>
      </c>
      <c r="L45" s="220">
        <v>466</v>
      </c>
      <c r="M45" s="220">
        <v>534</v>
      </c>
      <c r="N45" s="207">
        <v>352</v>
      </c>
      <c r="O45" s="206">
        <v>352</v>
      </c>
      <c r="P45" s="206">
        <v>342</v>
      </c>
      <c r="Q45" s="206">
        <v>263</v>
      </c>
      <c r="R45" s="206">
        <v>342</v>
      </c>
      <c r="S45" s="206">
        <v>342</v>
      </c>
      <c r="T45" s="206">
        <v>313</v>
      </c>
      <c r="U45" s="206">
        <v>313</v>
      </c>
      <c r="V45" s="206">
        <v>313</v>
      </c>
      <c r="W45" s="206">
        <v>381</v>
      </c>
      <c r="X45" s="206">
        <v>381</v>
      </c>
      <c r="Y45" s="206">
        <v>381</v>
      </c>
      <c r="Z45" s="207">
        <v>240</v>
      </c>
      <c r="AA45" s="206">
        <v>240</v>
      </c>
      <c r="AB45" s="206">
        <v>310</v>
      </c>
      <c r="AC45" s="206">
        <v>221</v>
      </c>
      <c r="AD45" s="206">
        <v>310</v>
      </c>
      <c r="AE45" s="206">
        <v>310</v>
      </c>
      <c r="AF45" s="206">
        <v>276</v>
      </c>
      <c r="AG45" s="206">
        <v>276</v>
      </c>
      <c r="AH45" s="206">
        <v>276</v>
      </c>
      <c r="AI45" s="206">
        <v>294</v>
      </c>
      <c r="AJ45" s="206">
        <v>294</v>
      </c>
      <c r="AK45" s="206">
        <v>294</v>
      </c>
      <c r="AL45" s="207">
        <v>156</v>
      </c>
      <c r="AM45" s="206">
        <v>156</v>
      </c>
      <c r="AN45" s="206">
        <v>147</v>
      </c>
      <c r="AO45" s="206">
        <v>122</v>
      </c>
      <c r="AP45" s="206">
        <v>147</v>
      </c>
      <c r="AQ45" s="206">
        <v>147</v>
      </c>
      <c r="AR45" s="206">
        <v>129</v>
      </c>
      <c r="AS45" s="206">
        <v>129</v>
      </c>
      <c r="AT45" s="206">
        <v>129</v>
      </c>
      <c r="AU45" s="206">
        <v>105</v>
      </c>
      <c r="AV45" s="206">
        <v>105</v>
      </c>
      <c r="AW45" s="206">
        <v>105</v>
      </c>
      <c r="AX45" s="207">
        <v>158</v>
      </c>
      <c r="AY45" s="206">
        <v>158</v>
      </c>
      <c r="AZ45" s="206">
        <v>137</v>
      </c>
      <c r="BA45" s="206">
        <v>128</v>
      </c>
      <c r="BB45" s="206">
        <v>137</v>
      </c>
      <c r="BC45" s="206">
        <v>137</v>
      </c>
      <c r="BD45" s="206">
        <v>120</v>
      </c>
      <c r="BE45" s="206">
        <v>142</v>
      </c>
      <c r="BF45" s="206">
        <v>120</v>
      </c>
      <c r="BG45" s="206">
        <v>139</v>
      </c>
      <c r="BH45" s="206">
        <v>139</v>
      </c>
      <c r="BI45" s="206">
        <v>139</v>
      </c>
      <c r="BJ45" s="215"/>
    </row>
    <row r="46" spans="1:62" ht="12">
      <c r="A46" s="214">
        <v>40</v>
      </c>
      <c r="B46" s="220">
        <v>477</v>
      </c>
      <c r="C46" s="220">
        <v>405</v>
      </c>
      <c r="D46" s="220">
        <v>424</v>
      </c>
      <c r="E46" s="220">
        <v>330</v>
      </c>
      <c r="F46" s="220">
        <v>458</v>
      </c>
      <c r="G46" s="220">
        <v>376</v>
      </c>
      <c r="H46" s="220">
        <v>351</v>
      </c>
      <c r="I46" s="220">
        <v>475</v>
      </c>
      <c r="J46" s="220">
        <v>351</v>
      </c>
      <c r="K46" s="220">
        <v>626</v>
      </c>
      <c r="L46" s="220">
        <v>477</v>
      </c>
      <c r="M46" s="220">
        <v>548</v>
      </c>
      <c r="N46" s="207">
        <v>361</v>
      </c>
      <c r="O46" s="206">
        <v>361</v>
      </c>
      <c r="P46" s="206">
        <v>352</v>
      </c>
      <c r="Q46" s="206">
        <v>270</v>
      </c>
      <c r="R46" s="206">
        <v>352</v>
      </c>
      <c r="S46" s="206">
        <v>352</v>
      </c>
      <c r="T46" s="206">
        <v>322</v>
      </c>
      <c r="U46" s="206">
        <v>322</v>
      </c>
      <c r="V46" s="206">
        <v>322</v>
      </c>
      <c r="W46" s="206">
        <v>394</v>
      </c>
      <c r="X46" s="206">
        <v>394</v>
      </c>
      <c r="Y46" s="206">
        <v>394</v>
      </c>
      <c r="Z46" s="207">
        <v>245</v>
      </c>
      <c r="AA46" s="206">
        <v>245</v>
      </c>
      <c r="AB46" s="206">
        <v>317</v>
      </c>
      <c r="AC46" s="206">
        <v>227</v>
      </c>
      <c r="AD46" s="206">
        <v>317</v>
      </c>
      <c r="AE46" s="206">
        <v>317</v>
      </c>
      <c r="AF46" s="206">
        <v>281</v>
      </c>
      <c r="AG46" s="206">
        <v>281</v>
      </c>
      <c r="AH46" s="206">
        <v>281</v>
      </c>
      <c r="AI46" s="206">
        <v>300</v>
      </c>
      <c r="AJ46" s="206">
        <v>300</v>
      </c>
      <c r="AK46" s="206">
        <v>300</v>
      </c>
      <c r="AL46" s="207">
        <v>159</v>
      </c>
      <c r="AM46" s="206">
        <v>159</v>
      </c>
      <c r="AN46" s="206">
        <v>148</v>
      </c>
      <c r="AO46" s="206">
        <v>122</v>
      </c>
      <c r="AP46" s="206">
        <v>148</v>
      </c>
      <c r="AQ46" s="206">
        <v>148</v>
      </c>
      <c r="AR46" s="206">
        <v>130</v>
      </c>
      <c r="AS46" s="206">
        <v>130</v>
      </c>
      <c r="AT46" s="206">
        <v>130</v>
      </c>
      <c r="AU46" s="206">
        <v>105</v>
      </c>
      <c r="AV46" s="206">
        <v>105</v>
      </c>
      <c r="AW46" s="206">
        <v>105</v>
      </c>
      <c r="AX46" s="207">
        <v>161</v>
      </c>
      <c r="AY46" s="206">
        <v>161</v>
      </c>
      <c r="AZ46" s="206">
        <v>140</v>
      </c>
      <c r="BA46" s="206">
        <v>130</v>
      </c>
      <c r="BB46" s="206">
        <v>140</v>
      </c>
      <c r="BC46" s="206">
        <v>140</v>
      </c>
      <c r="BD46" s="206">
        <v>121</v>
      </c>
      <c r="BE46" s="206">
        <v>143</v>
      </c>
      <c r="BF46" s="206">
        <v>121</v>
      </c>
      <c r="BG46" s="206">
        <v>141</v>
      </c>
      <c r="BH46" s="206">
        <v>141</v>
      </c>
      <c r="BI46" s="206">
        <v>141</v>
      </c>
      <c r="BJ46" s="215"/>
    </row>
    <row r="47" spans="1:62" ht="12">
      <c r="A47" s="214">
        <v>41</v>
      </c>
      <c r="B47" s="220">
        <v>487</v>
      </c>
      <c r="C47" s="220">
        <v>414</v>
      </c>
      <c r="D47" s="220">
        <v>431</v>
      </c>
      <c r="E47" s="220">
        <v>338</v>
      </c>
      <c r="F47" s="220">
        <v>466</v>
      </c>
      <c r="G47" s="220">
        <v>382</v>
      </c>
      <c r="H47" s="220">
        <v>359</v>
      </c>
      <c r="I47" s="220">
        <v>486</v>
      </c>
      <c r="J47" s="220">
        <v>359</v>
      </c>
      <c r="K47" s="220">
        <v>639</v>
      </c>
      <c r="L47" s="220">
        <v>487</v>
      </c>
      <c r="M47" s="220">
        <v>562</v>
      </c>
      <c r="N47" s="207">
        <v>370</v>
      </c>
      <c r="O47" s="206">
        <v>370</v>
      </c>
      <c r="P47" s="206">
        <v>360</v>
      </c>
      <c r="Q47" s="206">
        <v>277</v>
      </c>
      <c r="R47" s="206">
        <v>360</v>
      </c>
      <c r="S47" s="206">
        <v>360</v>
      </c>
      <c r="T47" s="206">
        <v>330</v>
      </c>
      <c r="U47" s="206">
        <v>330</v>
      </c>
      <c r="V47" s="206">
        <v>330</v>
      </c>
      <c r="W47" s="206">
        <v>404</v>
      </c>
      <c r="X47" s="206">
        <v>404</v>
      </c>
      <c r="Y47" s="206">
        <v>404</v>
      </c>
      <c r="Z47" s="207">
        <v>250</v>
      </c>
      <c r="AA47" s="206">
        <v>250</v>
      </c>
      <c r="AB47" s="206">
        <v>322</v>
      </c>
      <c r="AC47" s="206">
        <v>232</v>
      </c>
      <c r="AD47" s="206">
        <v>322</v>
      </c>
      <c r="AE47" s="206">
        <v>322</v>
      </c>
      <c r="AF47" s="206">
        <v>285</v>
      </c>
      <c r="AG47" s="206">
        <v>285</v>
      </c>
      <c r="AH47" s="206">
        <v>285</v>
      </c>
      <c r="AI47" s="206">
        <v>308</v>
      </c>
      <c r="AJ47" s="206">
        <v>308</v>
      </c>
      <c r="AK47" s="206">
        <v>308</v>
      </c>
      <c r="AL47" s="207">
        <v>162</v>
      </c>
      <c r="AM47" s="206">
        <v>162</v>
      </c>
      <c r="AN47" s="206">
        <v>149</v>
      </c>
      <c r="AO47" s="206">
        <v>122</v>
      </c>
      <c r="AP47" s="206">
        <v>149</v>
      </c>
      <c r="AQ47" s="206">
        <v>149</v>
      </c>
      <c r="AR47" s="206">
        <v>130</v>
      </c>
      <c r="AS47" s="206">
        <v>130</v>
      </c>
      <c r="AT47" s="206">
        <v>130</v>
      </c>
      <c r="AU47" s="206">
        <v>106</v>
      </c>
      <c r="AV47" s="206">
        <v>106</v>
      </c>
      <c r="AW47" s="206">
        <v>106</v>
      </c>
      <c r="AX47" s="207">
        <v>164</v>
      </c>
      <c r="AY47" s="206">
        <v>164</v>
      </c>
      <c r="AZ47" s="206">
        <v>142</v>
      </c>
      <c r="BA47" s="206">
        <v>132</v>
      </c>
      <c r="BB47" s="206">
        <v>142</v>
      </c>
      <c r="BC47" s="206">
        <v>142</v>
      </c>
      <c r="BD47" s="206">
        <v>121</v>
      </c>
      <c r="BE47" s="206">
        <v>143</v>
      </c>
      <c r="BF47" s="206">
        <v>121</v>
      </c>
      <c r="BG47" s="206">
        <v>143</v>
      </c>
      <c r="BH47" s="206">
        <v>143</v>
      </c>
      <c r="BI47" s="206">
        <v>143</v>
      </c>
      <c r="BJ47" s="215"/>
    </row>
    <row r="48" spans="1:62" ht="12">
      <c r="A48" s="214">
        <v>42</v>
      </c>
      <c r="B48" s="220">
        <v>497</v>
      </c>
      <c r="C48" s="220">
        <v>423</v>
      </c>
      <c r="D48" s="220">
        <v>438</v>
      </c>
      <c r="E48" s="220">
        <v>345</v>
      </c>
      <c r="F48" s="220">
        <v>474</v>
      </c>
      <c r="G48" s="220">
        <v>388</v>
      </c>
      <c r="H48" s="220">
        <v>367</v>
      </c>
      <c r="I48" s="220">
        <v>496</v>
      </c>
      <c r="J48" s="220">
        <v>367</v>
      </c>
      <c r="K48" s="220">
        <v>652</v>
      </c>
      <c r="L48" s="220">
        <v>497</v>
      </c>
      <c r="M48" s="220">
        <v>575</v>
      </c>
      <c r="N48" s="207">
        <v>379</v>
      </c>
      <c r="O48" s="206">
        <v>379</v>
      </c>
      <c r="P48" s="206">
        <v>367</v>
      </c>
      <c r="Q48" s="206">
        <v>283</v>
      </c>
      <c r="R48" s="206">
        <v>367</v>
      </c>
      <c r="S48" s="206">
        <v>367</v>
      </c>
      <c r="T48" s="206">
        <v>338</v>
      </c>
      <c r="U48" s="206">
        <v>338</v>
      </c>
      <c r="V48" s="206">
        <v>338</v>
      </c>
      <c r="W48" s="206">
        <v>414</v>
      </c>
      <c r="X48" s="206">
        <v>414</v>
      </c>
      <c r="Y48" s="206">
        <v>414</v>
      </c>
      <c r="Z48" s="207">
        <v>255</v>
      </c>
      <c r="AA48" s="206">
        <v>255</v>
      </c>
      <c r="AB48" s="206">
        <v>327</v>
      </c>
      <c r="AC48" s="206">
        <v>237</v>
      </c>
      <c r="AD48" s="206">
        <v>327</v>
      </c>
      <c r="AE48" s="206">
        <v>327</v>
      </c>
      <c r="AF48" s="206">
        <v>289</v>
      </c>
      <c r="AG48" s="206">
        <v>289</v>
      </c>
      <c r="AH48" s="206">
        <v>289</v>
      </c>
      <c r="AI48" s="206">
        <v>315</v>
      </c>
      <c r="AJ48" s="206">
        <v>315</v>
      </c>
      <c r="AK48" s="206">
        <v>315</v>
      </c>
      <c r="AL48" s="207">
        <v>162</v>
      </c>
      <c r="AM48" s="206">
        <v>162</v>
      </c>
      <c r="AN48" s="206">
        <v>149</v>
      </c>
      <c r="AO48" s="206">
        <v>122</v>
      </c>
      <c r="AP48" s="206">
        <v>149</v>
      </c>
      <c r="AQ48" s="206">
        <v>149</v>
      </c>
      <c r="AR48" s="206">
        <v>130</v>
      </c>
      <c r="AS48" s="206">
        <v>130</v>
      </c>
      <c r="AT48" s="206">
        <v>130</v>
      </c>
      <c r="AU48" s="206">
        <v>106</v>
      </c>
      <c r="AV48" s="206">
        <v>106</v>
      </c>
      <c r="AW48" s="206">
        <v>106</v>
      </c>
      <c r="AX48" s="207">
        <v>166</v>
      </c>
      <c r="AY48" s="206">
        <v>166</v>
      </c>
      <c r="AZ48" s="206">
        <v>144</v>
      </c>
      <c r="BA48" s="206">
        <v>134</v>
      </c>
      <c r="BB48" s="206">
        <v>144</v>
      </c>
      <c r="BC48" s="206">
        <v>144</v>
      </c>
      <c r="BD48" s="206">
        <v>121</v>
      </c>
      <c r="BE48" s="206">
        <v>143</v>
      </c>
      <c r="BF48" s="206">
        <v>121</v>
      </c>
      <c r="BG48" s="206">
        <v>145</v>
      </c>
      <c r="BH48" s="206">
        <v>145</v>
      </c>
      <c r="BI48" s="206">
        <v>145</v>
      </c>
      <c r="BJ48" s="215"/>
    </row>
    <row r="49" spans="1:62" ht="12">
      <c r="A49" s="214">
        <v>43</v>
      </c>
      <c r="B49" s="220">
        <v>506</v>
      </c>
      <c r="C49" s="220">
        <v>432</v>
      </c>
      <c r="D49" s="220">
        <v>445</v>
      </c>
      <c r="E49" s="220">
        <v>353</v>
      </c>
      <c r="F49" s="220">
        <v>481</v>
      </c>
      <c r="G49" s="220">
        <v>394</v>
      </c>
      <c r="H49" s="220">
        <v>374</v>
      </c>
      <c r="I49" s="220">
        <v>506</v>
      </c>
      <c r="J49" s="220">
        <v>374</v>
      </c>
      <c r="K49" s="220">
        <v>665</v>
      </c>
      <c r="L49" s="220">
        <v>509</v>
      </c>
      <c r="M49" s="220">
        <v>588</v>
      </c>
      <c r="N49" s="207">
        <v>387</v>
      </c>
      <c r="O49" s="206">
        <v>387</v>
      </c>
      <c r="P49" s="206">
        <v>375</v>
      </c>
      <c r="Q49" s="206">
        <v>290</v>
      </c>
      <c r="R49" s="206">
        <v>375</v>
      </c>
      <c r="S49" s="206">
        <v>375</v>
      </c>
      <c r="T49" s="206">
        <v>346</v>
      </c>
      <c r="U49" s="206">
        <v>346</v>
      </c>
      <c r="V49" s="206">
        <v>346</v>
      </c>
      <c r="W49" s="206">
        <v>425</v>
      </c>
      <c r="X49" s="206">
        <v>425</v>
      </c>
      <c r="Y49" s="206">
        <v>425</v>
      </c>
      <c r="Z49" s="207">
        <v>260</v>
      </c>
      <c r="AA49" s="206">
        <v>260</v>
      </c>
      <c r="AB49" s="206">
        <v>332</v>
      </c>
      <c r="AC49" s="206">
        <v>242</v>
      </c>
      <c r="AD49" s="206">
        <v>332</v>
      </c>
      <c r="AE49" s="206">
        <v>332</v>
      </c>
      <c r="AF49" s="206">
        <v>293</v>
      </c>
      <c r="AG49" s="206">
        <v>293</v>
      </c>
      <c r="AH49" s="206">
        <v>293</v>
      </c>
      <c r="AI49" s="206">
        <v>322</v>
      </c>
      <c r="AJ49" s="206">
        <v>322</v>
      </c>
      <c r="AK49" s="206">
        <v>322</v>
      </c>
      <c r="AL49" s="207">
        <v>162</v>
      </c>
      <c r="AM49" s="206">
        <v>162</v>
      </c>
      <c r="AN49" s="206">
        <v>150</v>
      </c>
      <c r="AO49" s="206">
        <v>122</v>
      </c>
      <c r="AP49" s="206">
        <v>150</v>
      </c>
      <c r="AQ49" s="206">
        <v>150</v>
      </c>
      <c r="AR49" s="206">
        <v>130</v>
      </c>
      <c r="AS49" s="206">
        <v>130</v>
      </c>
      <c r="AT49" s="206">
        <v>130</v>
      </c>
      <c r="AU49" s="206">
        <v>106</v>
      </c>
      <c r="AV49" s="206">
        <v>106</v>
      </c>
      <c r="AW49" s="206">
        <v>106</v>
      </c>
      <c r="AX49" s="207">
        <v>169</v>
      </c>
      <c r="AY49" s="206">
        <v>169</v>
      </c>
      <c r="AZ49" s="206">
        <v>146</v>
      </c>
      <c r="BA49" s="206">
        <v>135</v>
      </c>
      <c r="BB49" s="206">
        <v>146</v>
      </c>
      <c r="BC49" s="206">
        <v>146</v>
      </c>
      <c r="BD49" s="206">
        <v>123</v>
      </c>
      <c r="BE49" s="206">
        <v>147</v>
      </c>
      <c r="BF49" s="206">
        <v>123</v>
      </c>
      <c r="BG49" s="206">
        <v>147</v>
      </c>
      <c r="BH49" s="206">
        <v>147</v>
      </c>
      <c r="BI49" s="206">
        <v>147</v>
      </c>
      <c r="BJ49" s="215"/>
    </row>
    <row r="50" spans="1:62" ht="12">
      <c r="A50" s="214">
        <v>44</v>
      </c>
      <c r="B50" s="220">
        <v>516</v>
      </c>
      <c r="C50" s="220">
        <v>441</v>
      </c>
      <c r="D50" s="220">
        <v>452</v>
      </c>
      <c r="E50" s="220">
        <v>360</v>
      </c>
      <c r="F50" s="220">
        <v>489</v>
      </c>
      <c r="G50" s="220">
        <v>400</v>
      </c>
      <c r="H50" s="220">
        <v>381</v>
      </c>
      <c r="I50" s="220">
        <v>516</v>
      </c>
      <c r="J50" s="220">
        <v>381</v>
      </c>
      <c r="K50" s="220">
        <v>678</v>
      </c>
      <c r="L50" s="220">
        <v>516</v>
      </c>
      <c r="M50" s="220">
        <v>601</v>
      </c>
      <c r="N50" s="207">
        <v>395</v>
      </c>
      <c r="O50" s="206">
        <v>395</v>
      </c>
      <c r="P50" s="206">
        <v>382</v>
      </c>
      <c r="Q50" s="206">
        <v>296</v>
      </c>
      <c r="R50" s="206">
        <v>382</v>
      </c>
      <c r="S50" s="206">
        <v>382</v>
      </c>
      <c r="T50" s="206">
        <v>354</v>
      </c>
      <c r="U50" s="206">
        <v>354</v>
      </c>
      <c r="V50" s="206">
        <v>354</v>
      </c>
      <c r="W50" s="206">
        <v>435</v>
      </c>
      <c r="X50" s="206">
        <v>435</v>
      </c>
      <c r="Y50" s="206">
        <v>435</v>
      </c>
      <c r="Z50" s="207">
        <v>265</v>
      </c>
      <c r="AA50" s="206">
        <v>265</v>
      </c>
      <c r="AB50" s="206">
        <v>337</v>
      </c>
      <c r="AC50" s="206">
        <v>247</v>
      </c>
      <c r="AD50" s="206">
        <v>337</v>
      </c>
      <c r="AE50" s="206">
        <v>337</v>
      </c>
      <c r="AF50" s="206">
        <v>297</v>
      </c>
      <c r="AG50" s="206">
        <v>297</v>
      </c>
      <c r="AH50" s="206">
        <v>297</v>
      </c>
      <c r="AI50" s="206">
        <v>330</v>
      </c>
      <c r="AJ50" s="206">
        <v>330</v>
      </c>
      <c r="AK50" s="206">
        <v>330</v>
      </c>
      <c r="AL50" s="207">
        <v>162</v>
      </c>
      <c r="AM50" s="206">
        <v>162</v>
      </c>
      <c r="AN50" s="206">
        <v>150</v>
      </c>
      <c r="AO50" s="206">
        <v>122</v>
      </c>
      <c r="AP50" s="206">
        <v>150</v>
      </c>
      <c r="AQ50" s="206">
        <v>150</v>
      </c>
      <c r="AR50" s="206">
        <v>130</v>
      </c>
      <c r="AS50" s="206">
        <v>130</v>
      </c>
      <c r="AT50" s="206">
        <v>130</v>
      </c>
      <c r="AU50" s="206">
        <v>106</v>
      </c>
      <c r="AV50" s="206">
        <v>106</v>
      </c>
      <c r="AW50" s="206">
        <v>106</v>
      </c>
      <c r="AX50" s="207">
        <v>171</v>
      </c>
      <c r="AY50" s="206">
        <v>171</v>
      </c>
      <c r="AZ50" s="206">
        <v>148</v>
      </c>
      <c r="BA50" s="206">
        <v>137</v>
      </c>
      <c r="BB50" s="206">
        <v>148</v>
      </c>
      <c r="BC50" s="206">
        <v>148</v>
      </c>
      <c r="BD50" s="206">
        <v>123</v>
      </c>
      <c r="BE50" s="206">
        <v>147</v>
      </c>
      <c r="BF50" s="206">
        <v>123</v>
      </c>
      <c r="BG50" s="206">
        <v>149</v>
      </c>
      <c r="BH50" s="206">
        <v>149</v>
      </c>
      <c r="BI50" s="206">
        <v>149</v>
      </c>
      <c r="BJ50" s="215"/>
    </row>
    <row r="51" spans="1:62" ht="12">
      <c r="A51" s="214">
        <v>45</v>
      </c>
      <c r="B51" s="220">
        <v>526</v>
      </c>
      <c r="C51" s="220">
        <v>450</v>
      </c>
      <c r="D51" s="220">
        <v>459</v>
      </c>
      <c r="E51" s="220">
        <v>368</v>
      </c>
      <c r="F51" s="220">
        <v>497</v>
      </c>
      <c r="G51" s="220">
        <v>406</v>
      </c>
      <c r="H51" s="220">
        <v>388</v>
      </c>
      <c r="I51" s="220">
        <v>525</v>
      </c>
      <c r="J51" s="220">
        <v>388</v>
      </c>
      <c r="K51" s="220">
        <v>689</v>
      </c>
      <c r="L51" s="220">
        <v>524</v>
      </c>
      <c r="M51" s="220">
        <v>614</v>
      </c>
      <c r="N51" s="207">
        <v>402</v>
      </c>
      <c r="O51" s="206">
        <v>402</v>
      </c>
      <c r="P51" s="206">
        <v>390</v>
      </c>
      <c r="Q51" s="206">
        <v>303</v>
      </c>
      <c r="R51" s="206">
        <v>390</v>
      </c>
      <c r="S51" s="206">
        <v>390</v>
      </c>
      <c r="T51" s="206">
        <v>361</v>
      </c>
      <c r="U51" s="206">
        <v>361</v>
      </c>
      <c r="V51" s="206">
        <v>361</v>
      </c>
      <c r="W51" s="206">
        <v>445</v>
      </c>
      <c r="X51" s="206">
        <v>445</v>
      </c>
      <c r="Y51" s="206">
        <v>445</v>
      </c>
      <c r="Z51" s="207">
        <v>270</v>
      </c>
      <c r="AA51" s="206">
        <v>270</v>
      </c>
      <c r="AB51" s="206">
        <v>342</v>
      </c>
      <c r="AC51" s="206">
        <v>252</v>
      </c>
      <c r="AD51" s="206">
        <v>342</v>
      </c>
      <c r="AE51" s="206">
        <v>342</v>
      </c>
      <c r="AF51" s="206">
        <v>300</v>
      </c>
      <c r="AG51" s="206">
        <v>300</v>
      </c>
      <c r="AH51" s="206">
        <v>300</v>
      </c>
      <c r="AI51" s="206">
        <v>337</v>
      </c>
      <c r="AJ51" s="206">
        <v>337</v>
      </c>
      <c r="AK51" s="206">
        <v>337</v>
      </c>
      <c r="AL51" s="207">
        <v>162</v>
      </c>
      <c r="AM51" s="206">
        <v>162</v>
      </c>
      <c r="AN51" s="206">
        <v>151</v>
      </c>
      <c r="AO51" s="206">
        <v>122</v>
      </c>
      <c r="AP51" s="206">
        <v>151</v>
      </c>
      <c r="AQ51" s="206">
        <v>151</v>
      </c>
      <c r="AR51" s="206">
        <v>135</v>
      </c>
      <c r="AS51" s="206">
        <v>135</v>
      </c>
      <c r="AT51" s="206">
        <v>135</v>
      </c>
      <c r="AU51" s="206">
        <v>106</v>
      </c>
      <c r="AV51" s="206">
        <v>106</v>
      </c>
      <c r="AW51" s="206">
        <v>106</v>
      </c>
      <c r="AX51" s="207">
        <v>173</v>
      </c>
      <c r="AY51" s="206">
        <v>173</v>
      </c>
      <c r="AZ51" s="206">
        <v>150</v>
      </c>
      <c r="BA51" s="206">
        <v>139</v>
      </c>
      <c r="BB51" s="206">
        <v>150</v>
      </c>
      <c r="BC51" s="206">
        <v>150</v>
      </c>
      <c r="BD51" s="206">
        <v>125</v>
      </c>
      <c r="BE51" s="206">
        <v>150</v>
      </c>
      <c r="BF51" s="206">
        <v>125</v>
      </c>
      <c r="BG51" s="206">
        <v>150</v>
      </c>
      <c r="BH51" s="206">
        <v>150</v>
      </c>
      <c r="BI51" s="206">
        <v>150</v>
      </c>
      <c r="BJ51" s="215"/>
    </row>
    <row r="52" spans="1:62" ht="12">
      <c r="A52" s="214">
        <v>46</v>
      </c>
      <c r="B52" s="220">
        <v>533</v>
      </c>
      <c r="C52" s="220">
        <v>456</v>
      </c>
      <c r="D52" s="220">
        <v>464</v>
      </c>
      <c r="E52" s="220">
        <v>375</v>
      </c>
      <c r="F52" s="220">
        <v>502</v>
      </c>
      <c r="G52" s="220">
        <v>410</v>
      </c>
      <c r="H52" s="220">
        <v>395</v>
      </c>
      <c r="I52" s="220">
        <v>534</v>
      </c>
      <c r="J52" s="220">
        <v>395</v>
      </c>
      <c r="K52" s="220">
        <v>701</v>
      </c>
      <c r="L52" s="220">
        <v>532</v>
      </c>
      <c r="M52" s="220">
        <v>626</v>
      </c>
      <c r="N52" s="207">
        <v>409</v>
      </c>
      <c r="O52" s="206">
        <v>409</v>
      </c>
      <c r="P52" s="206">
        <v>395</v>
      </c>
      <c r="Q52" s="206">
        <v>308</v>
      </c>
      <c r="R52" s="206">
        <v>395</v>
      </c>
      <c r="S52" s="206">
        <v>395</v>
      </c>
      <c r="T52" s="206">
        <v>367</v>
      </c>
      <c r="U52" s="206">
        <v>367</v>
      </c>
      <c r="V52" s="206">
        <v>367</v>
      </c>
      <c r="W52" s="206">
        <v>453</v>
      </c>
      <c r="X52" s="206">
        <v>453</v>
      </c>
      <c r="Y52" s="206">
        <v>453</v>
      </c>
      <c r="Z52" s="207">
        <v>274</v>
      </c>
      <c r="AA52" s="206">
        <v>274</v>
      </c>
      <c r="AB52" s="206">
        <v>346</v>
      </c>
      <c r="AC52" s="206">
        <v>256</v>
      </c>
      <c r="AD52" s="206">
        <v>346</v>
      </c>
      <c r="AE52" s="206">
        <v>346</v>
      </c>
      <c r="AF52" s="206">
        <v>303</v>
      </c>
      <c r="AG52" s="206">
        <v>303</v>
      </c>
      <c r="AH52" s="206">
        <v>303</v>
      </c>
      <c r="AI52" s="206">
        <v>342</v>
      </c>
      <c r="AJ52" s="206">
        <v>342</v>
      </c>
      <c r="AK52" s="206">
        <v>342</v>
      </c>
      <c r="AL52" s="207">
        <v>167</v>
      </c>
      <c r="AM52" s="206">
        <v>167</v>
      </c>
      <c r="AN52" s="206">
        <v>151</v>
      </c>
      <c r="AO52" s="206">
        <v>122</v>
      </c>
      <c r="AP52" s="206">
        <v>151</v>
      </c>
      <c r="AQ52" s="206">
        <v>151</v>
      </c>
      <c r="AR52" s="206">
        <v>135</v>
      </c>
      <c r="AS52" s="206">
        <v>135</v>
      </c>
      <c r="AT52" s="206">
        <v>135</v>
      </c>
      <c r="AU52" s="221">
        <v>106</v>
      </c>
      <c r="AV52" s="221">
        <v>106</v>
      </c>
      <c r="AW52" s="221">
        <v>106</v>
      </c>
      <c r="AX52" s="207">
        <v>175</v>
      </c>
      <c r="AY52" s="206">
        <v>175</v>
      </c>
      <c r="AZ52" s="206">
        <v>152</v>
      </c>
      <c r="BA52" s="206">
        <v>140</v>
      </c>
      <c r="BB52" s="206">
        <v>152</v>
      </c>
      <c r="BC52" s="206">
        <v>152</v>
      </c>
      <c r="BD52" s="206">
        <v>125</v>
      </c>
      <c r="BE52" s="206">
        <v>150</v>
      </c>
      <c r="BF52" s="206">
        <v>125</v>
      </c>
      <c r="BG52" s="206">
        <v>152</v>
      </c>
      <c r="BH52" s="206">
        <v>152</v>
      </c>
      <c r="BI52" s="206">
        <v>152</v>
      </c>
      <c r="BJ52" s="215"/>
    </row>
    <row r="53" spans="1:62" ht="12">
      <c r="A53" s="214">
        <v>47</v>
      </c>
      <c r="B53" s="220">
        <v>540</v>
      </c>
      <c r="C53" s="220">
        <v>462</v>
      </c>
      <c r="D53" s="220">
        <v>469</v>
      </c>
      <c r="E53" s="220">
        <v>382</v>
      </c>
      <c r="F53" s="220">
        <v>508</v>
      </c>
      <c r="G53" s="220">
        <v>414</v>
      </c>
      <c r="H53" s="220">
        <v>402</v>
      </c>
      <c r="I53" s="220">
        <v>543</v>
      </c>
      <c r="J53" s="220">
        <v>402</v>
      </c>
      <c r="K53" s="220">
        <v>712</v>
      </c>
      <c r="L53" s="220">
        <v>540</v>
      </c>
      <c r="M53" s="220">
        <v>638</v>
      </c>
      <c r="N53" s="207">
        <v>416</v>
      </c>
      <c r="O53" s="206">
        <v>416</v>
      </c>
      <c r="P53" s="206">
        <v>400</v>
      </c>
      <c r="Q53" s="206">
        <v>313</v>
      </c>
      <c r="R53" s="206">
        <v>400</v>
      </c>
      <c r="S53" s="206">
        <v>400</v>
      </c>
      <c r="T53" s="206">
        <v>374</v>
      </c>
      <c r="U53" s="206">
        <v>374</v>
      </c>
      <c r="V53" s="206">
        <v>374</v>
      </c>
      <c r="W53" s="206">
        <v>461</v>
      </c>
      <c r="X53" s="206">
        <v>461</v>
      </c>
      <c r="Y53" s="206">
        <v>461</v>
      </c>
      <c r="Z53" s="207">
        <v>279</v>
      </c>
      <c r="AA53" s="206">
        <v>279</v>
      </c>
      <c r="AB53" s="206">
        <v>351</v>
      </c>
      <c r="AC53" s="206">
        <v>260</v>
      </c>
      <c r="AD53" s="206">
        <v>351</v>
      </c>
      <c r="AE53" s="206">
        <v>351</v>
      </c>
      <c r="AF53" s="206">
        <v>306</v>
      </c>
      <c r="AG53" s="206">
        <v>306</v>
      </c>
      <c r="AH53" s="206">
        <v>306</v>
      </c>
      <c r="AI53" s="206">
        <v>348</v>
      </c>
      <c r="AJ53" s="206">
        <v>348</v>
      </c>
      <c r="AK53" s="206">
        <v>348</v>
      </c>
      <c r="AL53" s="207">
        <v>167</v>
      </c>
      <c r="AM53" s="206">
        <v>167</v>
      </c>
      <c r="AN53" s="206">
        <v>151</v>
      </c>
      <c r="AO53" s="206">
        <v>122</v>
      </c>
      <c r="AP53" s="206">
        <v>151</v>
      </c>
      <c r="AQ53" s="206">
        <v>151</v>
      </c>
      <c r="AR53" s="206">
        <v>135</v>
      </c>
      <c r="AS53" s="206">
        <v>135</v>
      </c>
      <c r="AT53" s="206">
        <v>135</v>
      </c>
      <c r="AU53" s="221">
        <v>106</v>
      </c>
      <c r="AV53" s="221">
        <v>106</v>
      </c>
      <c r="AW53" s="221">
        <v>106</v>
      </c>
      <c r="AX53" s="207">
        <v>177</v>
      </c>
      <c r="AY53" s="206">
        <v>177</v>
      </c>
      <c r="AZ53" s="206">
        <v>154</v>
      </c>
      <c r="BA53" s="206">
        <v>141</v>
      </c>
      <c r="BB53" s="206">
        <v>154</v>
      </c>
      <c r="BC53" s="206">
        <v>154</v>
      </c>
      <c r="BD53" s="206">
        <v>125</v>
      </c>
      <c r="BE53" s="206">
        <v>150</v>
      </c>
      <c r="BF53" s="206">
        <v>125</v>
      </c>
      <c r="BG53" s="206">
        <v>153</v>
      </c>
      <c r="BH53" s="206">
        <v>153</v>
      </c>
      <c r="BI53" s="206">
        <v>153</v>
      </c>
      <c r="BJ53" s="215"/>
    </row>
    <row r="54" spans="1:62" ht="12">
      <c r="A54" s="214">
        <v>48</v>
      </c>
      <c r="B54" s="220">
        <v>546</v>
      </c>
      <c r="C54" s="220">
        <v>468</v>
      </c>
      <c r="D54" s="220">
        <v>474</v>
      </c>
      <c r="E54" s="220">
        <v>388</v>
      </c>
      <c r="F54" s="220">
        <v>513</v>
      </c>
      <c r="G54" s="220">
        <v>417</v>
      </c>
      <c r="H54" s="220">
        <v>408</v>
      </c>
      <c r="I54" s="220">
        <v>552</v>
      </c>
      <c r="J54" s="220">
        <v>408</v>
      </c>
      <c r="K54" s="220">
        <v>723</v>
      </c>
      <c r="L54" s="220">
        <v>548</v>
      </c>
      <c r="M54" s="220">
        <v>650</v>
      </c>
      <c r="N54" s="207">
        <v>424</v>
      </c>
      <c r="O54" s="206">
        <v>424</v>
      </c>
      <c r="P54" s="206">
        <v>406</v>
      </c>
      <c r="Q54" s="206">
        <v>318</v>
      </c>
      <c r="R54" s="206">
        <v>406</v>
      </c>
      <c r="S54" s="206">
        <v>406</v>
      </c>
      <c r="T54" s="206">
        <v>380</v>
      </c>
      <c r="U54" s="206">
        <v>380</v>
      </c>
      <c r="V54" s="206">
        <v>380</v>
      </c>
      <c r="W54" s="206">
        <v>469</v>
      </c>
      <c r="X54" s="206">
        <v>469</v>
      </c>
      <c r="Y54" s="206">
        <v>469</v>
      </c>
      <c r="Z54" s="207">
        <v>283</v>
      </c>
      <c r="AA54" s="206">
        <v>283</v>
      </c>
      <c r="AB54" s="206">
        <v>355</v>
      </c>
      <c r="AC54" s="206">
        <v>265</v>
      </c>
      <c r="AD54" s="206">
        <v>355</v>
      </c>
      <c r="AE54" s="206">
        <v>355</v>
      </c>
      <c r="AF54" s="206">
        <v>309</v>
      </c>
      <c r="AG54" s="206">
        <v>309</v>
      </c>
      <c r="AH54" s="206">
        <v>309</v>
      </c>
      <c r="AI54" s="206">
        <v>354</v>
      </c>
      <c r="AJ54" s="206">
        <v>354</v>
      </c>
      <c r="AK54" s="206">
        <v>354</v>
      </c>
      <c r="AL54" s="207">
        <v>167</v>
      </c>
      <c r="AM54" s="206">
        <v>167</v>
      </c>
      <c r="AN54" s="206">
        <v>153</v>
      </c>
      <c r="AO54" s="206">
        <v>122</v>
      </c>
      <c r="AP54" s="206">
        <v>153</v>
      </c>
      <c r="AQ54" s="206">
        <v>153</v>
      </c>
      <c r="AR54" s="206">
        <v>135</v>
      </c>
      <c r="AS54" s="206">
        <v>135</v>
      </c>
      <c r="AT54" s="206">
        <v>135</v>
      </c>
      <c r="AU54" s="221">
        <v>106</v>
      </c>
      <c r="AV54" s="221">
        <v>106</v>
      </c>
      <c r="AW54" s="221">
        <v>106</v>
      </c>
      <c r="AX54" s="207">
        <v>179</v>
      </c>
      <c r="AY54" s="206">
        <v>179</v>
      </c>
      <c r="AZ54" s="206">
        <v>155</v>
      </c>
      <c r="BA54" s="206">
        <v>143</v>
      </c>
      <c r="BB54" s="206">
        <v>155</v>
      </c>
      <c r="BC54" s="206">
        <v>155</v>
      </c>
      <c r="BD54" s="206">
        <v>127</v>
      </c>
      <c r="BE54" s="206">
        <v>153</v>
      </c>
      <c r="BF54" s="206">
        <v>127</v>
      </c>
      <c r="BG54" s="206">
        <v>155</v>
      </c>
      <c r="BH54" s="206">
        <v>155</v>
      </c>
      <c r="BI54" s="206">
        <v>155</v>
      </c>
      <c r="BJ54" s="215"/>
    </row>
    <row r="55" spans="1:62" ht="12">
      <c r="A55" s="214">
        <v>49</v>
      </c>
      <c r="B55" s="220">
        <v>553</v>
      </c>
      <c r="C55" s="220">
        <v>474</v>
      </c>
      <c r="D55" s="220">
        <v>479</v>
      </c>
      <c r="E55" s="220">
        <v>395</v>
      </c>
      <c r="F55" s="220">
        <v>519</v>
      </c>
      <c r="G55" s="220">
        <v>421</v>
      </c>
      <c r="H55" s="220">
        <v>414</v>
      </c>
      <c r="I55" s="220">
        <v>561</v>
      </c>
      <c r="J55" s="220">
        <v>414</v>
      </c>
      <c r="K55" s="220">
        <v>734</v>
      </c>
      <c r="L55" s="220">
        <v>556</v>
      </c>
      <c r="M55" s="220">
        <v>662</v>
      </c>
      <c r="N55" s="207">
        <v>432</v>
      </c>
      <c r="O55" s="206">
        <v>432</v>
      </c>
      <c r="P55" s="206">
        <v>411</v>
      </c>
      <c r="Q55" s="206">
        <v>323</v>
      </c>
      <c r="R55" s="206">
        <v>411</v>
      </c>
      <c r="S55" s="206">
        <v>411</v>
      </c>
      <c r="T55" s="206">
        <v>386</v>
      </c>
      <c r="U55" s="206">
        <v>386</v>
      </c>
      <c r="V55" s="206">
        <v>386</v>
      </c>
      <c r="W55" s="206">
        <v>477</v>
      </c>
      <c r="X55" s="206">
        <v>477</v>
      </c>
      <c r="Y55" s="206">
        <v>477</v>
      </c>
      <c r="Z55" s="207">
        <v>288</v>
      </c>
      <c r="AA55" s="206">
        <v>288</v>
      </c>
      <c r="AB55" s="206">
        <v>360</v>
      </c>
      <c r="AC55" s="206">
        <v>269</v>
      </c>
      <c r="AD55" s="206">
        <v>360</v>
      </c>
      <c r="AE55" s="206">
        <v>360</v>
      </c>
      <c r="AF55" s="206">
        <v>312</v>
      </c>
      <c r="AG55" s="206">
        <v>312</v>
      </c>
      <c r="AH55" s="206">
        <v>312</v>
      </c>
      <c r="AI55" s="206">
        <v>360</v>
      </c>
      <c r="AJ55" s="206">
        <v>360</v>
      </c>
      <c r="AK55" s="206">
        <v>360</v>
      </c>
      <c r="AL55" s="207">
        <v>167</v>
      </c>
      <c r="AM55" s="206">
        <v>167</v>
      </c>
      <c r="AN55" s="206">
        <v>153</v>
      </c>
      <c r="AO55" s="206">
        <v>122</v>
      </c>
      <c r="AP55" s="206">
        <v>153</v>
      </c>
      <c r="AQ55" s="206">
        <v>153</v>
      </c>
      <c r="AR55" s="206">
        <v>135</v>
      </c>
      <c r="AS55" s="206">
        <v>135</v>
      </c>
      <c r="AT55" s="206">
        <v>135</v>
      </c>
      <c r="AU55" s="221">
        <v>106</v>
      </c>
      <c r="AV55" s="221">
        <v>106</v>
      </c>
      <c r="AW55" s="221">
        <v>106</v>
      </c>
      <c r="AX55" s="207">
        <v>181</v>
      </c>
      <c r="AY55" s="206">
        <v>181</v>
      </c>
      <c r="AZ55" s="206">
        <v>157</v>
      </c>
      <c r="BA55" s="206">
        <v>144</v>
      </c>
      <c r="BB55" s="206">
        <v>157</v>
      </c>
      <c r="BC55" s="206">
        <v>157</v>
      </c>
      <c r="BD55" s="206">
        <v>127</v>
      </c>
      <c r="BE55" s="206">
        <v>153</v>
      </c>
      <c r="BF55" s="206">
        <v>127</v>
      </c>
      <c r="BG55" s="206">
        <v>156</v>
      </c>
      <c r="BH55" s="206">
        <v>156</v>
      </c>
      <c r="BI55" s="206">
        <v>156</v>
      </c>
      <c r="BJ55" s="215"/>
    </row>
    <row r="56" spans="1:62" ht="12">
      <c r="A56" s="214">
        <v>50</v>
      </c>
      <c r="B56" s="220">
        <v>560</v>
      </c>
      <c r="C56" s="220">
        <v>480</v>
      </c>
      <c r="D56" s="220">
        <v>484</v>
      </c>
      <c r="E56" s="220">
        <v>402</v>
      </c>
      <c r="F56" s="220">
        <v>524</v>
      </c>
      <c r="G56" s="220">
        <v>425</v>
      </c>
      <c r="H56" s="220">
        <v>420</v>
      </c>
      <c r="I56" s="220">
        <v>569</v>
      </c>
      <c r="J56" s="220">
        <v>420</v>
      </c>
      <c r="K56" s="220">
        <v>744</v>
      </c>
      <c r="L56" s="220">
        <v>564</v>
      </c>
      <c r="M56" s="220">
        <v>673</v>
      </c>
      <c r="N56" s="207">
        <v>439</v>
      </c>
      <c r="O56" s="206">
        <v>439</v>
      </c>
      <c r="P56" s="206">
        <v>416</v>
      </c>
      <c r="Q56" s="206">
        <v>328</v>
      </c>
      <c r="R56" s="206">
        <v>416</v>
      </c>
      <c r="S56" s="206">
        <v>416</v>
      </c>
      <c r="T56" s="206">
        <v>392</v>
      </c>
      <c r="U56" s="206">
        <v>392</v>
      </c>
      <c r="V56" s="206">
        <v>392</v>
      </c>
      <c r="W56" s="206">
        <v>485</v>
      </c>
      <c r="X56" s="206">
        <v>485</v>
      </c>
      <c r="Y56" s="206">
        <v>485</v>
      </c>
      <c r="Z56" s="207">
        <v>292</v>
      </c>
      <c r="AA56" s="206">
        <v>292</v>
      </c>
      <c r="AB56" s="206">
        <v>364</v>
      </c>
      <c r="AC56" s="206">
        <v>273</v>
      </c>
      <c r="AD56" s="206">
        <v>364</v>
      </c>
      <c r="AE56" s="206">
        <v>364</v>
      </c>
      <c r="AF56" s="206">
        <v>314</v>
      </c>
      <c r="AG56" s="206">
        <v>314</v>
      </c>
      <c r="AH56" s="206">
        <v>314</v>
      </c>
      <c r="AI56" s="206">
        <v>366</v>
      </c>
      <c r="AJ56" s="206">
        <v>366</v>
      </c>
      <c r="AK56" s="206">
        <v>366</v>
      </c>
      <c r="AL56" s="207">
        <v>167</v>
      </c>
      <c r="AM56" s="206">
        <v>167</v>
      </c>
      <c r="AN56" s="206">
        <v>153</v>
      </c>
      <c r="AO56" s="206">
        <v>122</v>
      </c>
      <c r="AP56" s="206">
        <v>153</v>
      </c>
      <c r="AQ56" s="206">
        <v>153</v>
      </c>
      <c r="AR56" s="206">
        <v>139</v>
      </c>
      <c r="AS56" s="206">
        <v>139</v>
      </c>
      <c r="AT56" s="206">
        <v>139</v>
      </c>
      <c r="AU56" s="221">
        <v>106</v>
      </c>
      <c r="AV56" s="221">
        <v>106</v>
      </c>
      <c r="AW56" s="221">
        <v>106</v>
      </c>
      <c r="AX56" s="207">
        <v>183</v>
      </c>
      <c r="AY56" s="206">
        <v>183</v>
      </c>
      <c r="AZ56" s="206">
        <v>159</v>
      </c>
      <c r="BA56" s="206">
        <v>145</v>
      </c>
      <c r="BB56" s="206">
        <v>159</v>
      </c>
      <c r="BC56" s="206">
        <v>159</v>
      </c>
      <c r="BD56" s="206">
        <v>128</v>
      </c>
      <c r="BE56" s="206">
        <v>155</v>
      </c>
      <c r="BF56" s="206">
        <v>128</v>
      </c>
      <c r="BG56" s="206">
        <v>157</v>
      </c>
      <c r="BH56" s="206">
        <v>157</v>
      </c>
      <c r="BI56" s="206">
        <v>157</v>
      </c>
      <c r="BJ56" s="215"/>
    </row>
    <row r="57" spans="1:62" ht="12">
      <c r="A57" s="214">
        <v>51</v>
      </c>
      <c r="B57" s="220">
        <v>569</v>
      </c>
      <c r="C57" s="220">
        <v>486</v>
      </c>
      <c r="D57" s="220">
        <v>494</v>
      </c>
      <c r="E57" s="220">
        <v>407</v>
      </c>
      <c r="F57" s="220">
        <v>539</v>
      </c>
      <c r="G57" s="220">
        <v>434</v>
      </c>
      <c r="H57" s="220">
        <v>420</v>
      </c>
      <c r="I57" s="220">
        <v>569</v>
      </c>
      <c r="J57" s="220">
        <v>420</v>
      </c>
      <c r="K57" s="220">
        <v>754</v>
      </c>
      <c r="L57" s="220">
        <v>571</v>
      </c>
      <c r="M57" s="220">
        <v>684</v>
      </c>
      <c r="N57" s="207">
        <v>456</v>
      </c>
      <c r="O57" s="206">
        <v>456</v>
      </c>
      <c r="P57" s="206">
        <v>428</v>
      </c>
      <c r="Q57" s="206">
        <v>332</v>
      </c>
      <c r="R57" s="206">
        <v>428</v>
      </c>
      <c r="S57" s="206">
        <v>428</v>
      </c>
      <c r="T57" s="206">
        <v>392</v>
      </c>
      <c r="U57" s="206">
        <v>392</v>
      </c>
      <c r="V57" s="206">
        <v>392</v>
      </c>
      <c r="W57" s="206">
        <v>490</v>
      </c>
      <c r="X57" s="206">
        <v>490</v>
      </c>
      <c r="Y57" s="206">
        <v>490</v>
      </c>
      <c r="Z57" s="207">
        <v>292</v>
      </c>
      <c r="AA57" s="206">
        <v>292</v>
      </c>
      <c r="AB57" s="206">
        <v>374</v>
      </c>
      <c r="AC57" s="206">
        <v>276</v>
      </c>
      <c r="AD57" s="206">
        <v>374</v>
      </c>
      <c r="AE57" s="206">
        <v>374</v>
      </c>
      <c r="AF57" s="206">
        <v>314</v>
      </c>
      <c r="AG57" s="206">
        <v>314</v>
      </c>
      <c r="AH57" s="206">
        <v>314</v>
      </c>
      <c r="AI57" s="206">
        <v>370</v>
      </c>
      <c r="AJ57" s="206">
        <v>370</v>
      </c>
      <c r="AK57" s="206">
        <v>370</v>
      </c>
      <c r="AL57" s="222">
        <v>167</v>
      </c>
      <c r="AM57" s="221">
        <v>167</v>
      </c>
      <c r="AN57" s="221">
        <v>153</v>
      </c>
      <c r="AO57" s="221">
        <v>122</v>
      </c>
      <c r="AP57" s="221">
        <v>153</v>
      </c>
      <c r="AQ57" s="221">
        <v>153</v>
      </c>
      <c r="AR57" s="221">
        <v>139</v>
      </c>
      <c r="AS57" s="221">
        <v>139</v>
      </c>
      <c r="AT57" s="221">
        <v>139</v>
      </c>
      <c r="AU57" s="221">
        <v>106</v>
      </c>
      <c r="AV57" s="221">
        <v>106</v>
      </c>
      <c r="AW57" s="221">
        <v>106</v>
      </c>
      <c r="AX57" s="207">
        <v>186</v>
      </c>
      <c r="AY57" s="206">
        <v>186</v>
      </c>
      <c r="AZ57" s="221">
        <v>159</v>
      </c>
      <c r="BA57" s="221">
        <v>145</v>
      </c>
      <c r="BB57" s="221">
        <v>159</v>
      </c>
      <c r="BC57" s="221">
        <v>159</v>
      </c>
      <c r="BD57" s="206">
        <v>128</v>
      </c>
      <c r="BE57" s="206">
        <v>155</v>
      </c>
      <c r="BF57" s="206">
        <v>128</v>
      </c>
      <c r="BG57" s="206">
        <v>158</v>
      </c>
      <c r="BH57" s="206">
        <v>158</v>
      </c>
      <c r="BI57" s="206">
        <v>158</v>
      </c>
      <c r="BJ57" s="215"/>
    </row>
    <row r="58" spans="1:62" ht="12">
      <c r="A58" s="214">
        <v>52</v>
      </c>
      <c r="B58" s="220">
        <v>569</v>
      </c>
      <c r="C58" s="220">
        <v>486</v>
      </c>
      <c r="D58" s="220">
        <v>494</v>
      </c>
      <c r="E58" s="220">
        <v>412</v>
      </c>
      <c r="F58" s="220">
        <v>539</v>
      </c>
      <c r="G58" s="220">
        <v>434</v>
      </c>
      <c r="H58" s="220">
        <v>420</v>
      </c>
      <c r="I58" s="220">
        <v>569</v>
      </c>
      <c r="J58" s="220">
        <v>420</v>
      </c>
      <c r="K58" s="220">
        <v>764</v>
      </c>
      <c r="L58" s="220">
        <v>578</v>
      </c>
      <c r="M58" s="220">
        <v>695</v>
      </c>
      <c r="N58" s="207">
        <v>456</v>
      </c>
      <c r="O58" s="206">
        <v>456</v>
      </c>
      <c r="P58" s="206">
        <v>428</v>
      </c>
      <c r="Q58" s="206">
        <v>336</v>
      </c>
      <c r="R58" s="206">
        <v>428</v>
      </c>
      <c r="S58" s="206">
        <v>428</v>
      </c>
      <c r="T58" s="206">
        <v>392</v>
      </c>
      <c r="U58" s="206">
        <v>392</v>
      </c>
      <c r="V58" s="206">
        <v>392</v>
      </c>
      <c r="W58" s="206">
        <v>495</v>
      </c>
      <c r="X58" s="206">
        <v>495</v>
      </c>
      <c r="Y58" s="206">
        <v>495</v>
      </c>
      <c r="Z58" s="207">
        <v>292</v>
      </c>
      <c r="AA58" s="206">
        <v>292</v>
      </c>
      <c r="AB58" s="206">
        <v>374</v>
      </c>
      <c r="AC58" s="206">
        <v>278</v>
      </c>
      <c r="AD58" s="206">
        <v>374</v>
      </c>
      <c r="AE58" s="206">
        <v>374</v>
      </c>
      <c r="AF58" s="206">
        <v>314</v>
      </c>
      <c r="AG58" s="206">
        <v>314</v>
      </c>
      <c r="AH58" s="206">
        <v>314</v>
      </c>
      <c r="AI58" s="206">
        <v>375</v>
      </c>
      <c r="AJ58" s="206">
        <v>375</v>
      </c>
      <c r="AK58" s="206">
        <v>375</v>
      </c>
      <c r="AL58" s="222">
        <v>167</v>
      </c>
      <c r="AM58" s="221">
        <v>167</v>
      </c>
      <c r="AN58" s="221">
        <v>153</v>
      </c>
      <c r="AO58" s="221">
        <v>122</v>
      </c>
      <c r="AP58" s="221">
        <v>153</v>
      </c>
      <c r="AQ58" s="221">
        <v>153</v>
      </c>
      <c r="AR58" s="221">
        <v>139</v>
      </c>
      <c r="AS58" s="221">
        <v>139</v>
      </c>
      <c r="AT58" s="221">
        <v>139</v>
      </c>
      <c r="AU58" s="221">
        <v>106</v>
      </c>
      <c r="AV58" s="221">
        <v>106</v>
      </c>
      <c r="AW58" s="221">
        <v>106</v>
      </c>
      <c r="AX58" s="207">
        <v>186</v>
      </c>
      <c r="AY58" s="206">
        <v>186</v>
      </c>
      <c r="AZ58" s="221">
        <v>159</v>
      </c>
      <c r="BA58" s="221">
        <v>145</v>
      </c>
      <c r="BB58" s="221">
        <v>159</v>
      </c>
      <c r="BC58" s="221">
        <v>159</v>
      </c>
      <c r="BD58" s="206">
        <v>128</v>
      </c>
      <c r="BE58" s="206">
        <v>155</v>
      </c>
      <c r="BF58" s="206">
        <v>128</v>
      </c>
      <c r="BG58" s="206">
        <v>159</v>
      </c>
      <c r="BH58" s="206">
        <v>159</v>
      </c>
      <c r="BI58" s="206">
        <v>159</v>
      </c>
      <c r="BJ58" s="215"/>
    </row>
    <row r="59" spans="1:62" ht="12">
      <c r="A59" s="214">
        <v>53</v>
      </c>
      <c r="B59" s="220">
        <v>578</v>
      </c>
      <c r="C59" s="220">
        <v>486</v>
      </c>
      <c r="D59" s="220">
        <v>494</v>
      </c>
      <c r="E59" s="220">
        <v>417</v>
      </c>
      <c r="F59" s="220">
        <v>539</v>
      </c>
      <c r="G59" s="220">
        <v>434</v>
      </c>
      <c r="H59" s="220">
        <v>438</v>
      </c>
      <c r="I59" s="220">
        <v>591</v>
      </c>
      <c r="J59" s="220">
        <v>438</v>
      </c>
      <c r="K59" s="220">
        <v>778</v>
      </c>
      <c r="L59" s="220">
        <v>584</v>
      </c>
      <c r="M59" s="220">
        <v>706</v>
      </c>
      <c r="N59" s="207">
        <v>456</v>
      </c>
      <c r="O59" s="206">
        <v>456</v>
      </c>
      <c r="P59" s="206">
        <v>428</v>
      </c>
      <c r="Q59" s="206">
        <v>339</v>
      </c>
      <c r="R59" s="206">
        <v>428</v>
      </c>
      <c r="S59" s="206">
        <v>428</v>
      </c>
      <c r="T59" s="206">
        <v>409</v>
      </c>
      <c r="U59" s="206">
        <v>409</v>
      </c>
      <c r="V59" s="206">
        <v>409</v>
      </c>
      <c r="W59" s="206">
        <v>500</v>
      </c>
      <c r="X59" s="206">
        <v>500</v>
      </c>
      <c r="Y59" s="206">
        <v>500</v>
      </c>
      <c r="Z59" s="207">
        <v>292</v>
      </c>
      <c r="AA59" s="206">
        <v>292</v>
      </c>
      <c r="AB59" s="206">
        <v>374</v>
      </c>
      <c r="AC59" s="206">
        <v>281</v>
      </c>
      <c r="AD59" s="206">
        <v>374</v>
      </c>
      <c r="AE59" s="206">
        <v>374</v>
      </c>
      <c r="AF59" s="206">
        <v>320</v>
      </c>
      <c r="AG59" s="206">
        <v>320</v>
      </c>
      <c r="AH59" s="206">
        <v>320</v>
      </c>
      <c r="AI59" s="206">
        <v>380</v>
      </c>
      <c r="AJ59" s="206">
        <v>380</v>
      </c>
      <c r="AK59" s="206">
        <v>380</v>
      </c>
      <c r="AL59" s="222">
        <v>167</v>
      </c>
      <c r="AM59" s="221">
        <v>167</v>
      </c>
      <c r="AN59" s="221">
        <v>153</v>
      </c>
      <c r="AO59" s="221">
        <v>122</v>
      </c>
      <c r="AP59" s="221">
        <v>153</v>
      </c>
      <c r="AQ59" s="221">
        <v>153</v>
      </c>
      <c r="AR59" s="221">
        <v>139</v>
      </c>
      <c r="AS59" s="221">
        <v>139</v>
      </c>
      <c r="AT59" s="221">
        <v>139</v>
      </c>
      <c r="AU59" s="221">
        <v>106</v>
      </c>
      <c r="AV59" s="221">
        <v>106</v>
      </c>
      <c r="AW59" s="221">
        <v>106</v>
      </c>
      <c r="AX59" s="207">
        <v>186</v>
      </c>
      <c r="AY59" s="206">
        <v>186</v>
      </c>
      <c r="AZ59" s="221">
        <v>159</v>
      </c>
      <c r="BA59" s="221">
        <v>145</v>
      </c>
      <c r="BB59" s="221">
        <v>159</v>
      </c>
      <c r="BC59" s="221">
        <v>159</v>
      </c>
      <c r="BD59" s="206">
        <v>130</v>
      </c>
      <c r="BE59" s="206">
        <v>157</v>
      </c>
      <c r="BF59" s="206">
        <v>130</v>
      </c>
      <c r="BG59" s="206">
        <v>160</v>
      </c>
      <c r="BH59" s="206">
        <v>160</v>
      </c>
      <c r="BI59" s="206">
        <v>160</v>
      </c>
      <c r="BJ59" s="215"/>
    </row>
    <row r="60" spans="1:62" ht="12">
      <c r="A60" s="214">
        <v>54</v>
      </c>
      <c r="B60" s="220">
        <v>578</v>
      </c>
      <c r="C60" s="220">
        <v>486</v>
      </c>
      <c r="D60" s="220">
        <v>494</v>
      </c>
      <c r="E60" s="220">
        <v>422</v>
      </c>
      <c r="F60" s="220">
        <v>539</v>
      </c>
      <c r="G60" s="220">
        <v>434</v>
      </c>
      <c r="H60" s="220">
        <v>438</v>
      </c>
      <c r="I60" s="220">
        <v>591</v>
      </c>
      <c r="J60" s="220">
        <v>438</v>
      </c>
      <c r="K60" s="220">
        <v>782</v>
      </c>
      <c r="L60" s="220">
        <v>590</v>
      </c>
      <c r="M60" s="220">
        <v>717</v>
      </c>
      <c r="N60" s="207">
        <v>456</v>
      </c>
      <c r="O60" s="206">
        <v>456</v>
      </c>
      <c r="P60" s="206">
        <v>428</v>
      </c>
      <c r="Q60" s="206">
        <v>343</v>
      </c>
      <c r="R60" s="206">
        <v>428</v>
      </c>
      <c r="S60" s="206">
        <v>428</v>
      </c>
      <c r="T60" s="206">
        <v>409</v>
      </c>
      <c r="U60" s="206">
        <v>409</v>
      </c>
      <c r="V60" s="206">
        <v>409</v>
      </c>
      <c r="W60" s="206">
        <v>505</v>
      </c>
      <c r="X60" s="206">
        <v>505</v>
      </c>
      <c r="Y60" s="206">
        <v>505</v>
      </c>
      <c r="Z60" s="207">
        <v>292</v>
      </c>
      <c r="AA60" s="206">
        <v>292</v>
      </c>
      <c r="AB60" s="206">
        <v>374</v>
      </c>
      <c r="AC60" s="206">
        <v>283</v>
      </c>
      <c r="AD60" s="206">
        <v>374</v>
      </c>
      <c r="AE60" s="206">
        <v>374</v>
      </c>
      <c r="AF60" s="206">
        <v>320</v>
      </c>
      <c r="AG60" s="206">
        <v>320</v>
      </c>
      <c r="AH60" s="206">
        <v>320</v>
      </c>
      <c r="AI60" s="206">
        <v>384</v>
      </c>
      <c r="AJ60" s="206">
        <v>384</v>
      </c>
      <c r="AK60" s="206">
        <v>384</v>
      </c>
      <c r="AL60" s="222">
        <v>167</v>
      </c>
      <c r="AM60" s="221">
        <v>167</v>
      </c>
      <c r="AN60" s="221">
        <v>153</v>
      </c>
      <c r="AO60" s="221">
        <v>122</v>
      </c>
      <c r="AP60" s="221">
        <v>153</v>
      </c>
      <c r="AQ60" s="221">
        <v>153</v>
      </c>
      <c r="AR60" s="221">
        <v>139</v>
      </c>
      <c r="AS60" s="221">
        <v>139</v>
      </c>
      <c r="AT60" s="221">
        <v>139</v>
      </c>
      <c r="AU60" s="221">
        <v>106</v>
      </c>
      <c r="AV60" s="221">
        <v>106</v>
      </c>
      <c r="AW60" s="221">
        <v>106</v>
      </c>
      <c r="AX60" s="207">
        <v>186</v>
      </c>
      <c r="AY60" s="206">
        <v>186</v>
      </c>
      <c r="AZ60" s="221">
        <v>159</v>
      </c>
      <c r="BA60" s="221">
        <v>145</v>
      </c>
      <c r="BB60" s="221">
        <v>159</v>
      </c>
      <c r="BC60" s="221">
        <v>159</v>
      </c>
      <c r="BD60" s="206">
        <v>130</v>
      </c>
      <c r="BE60" s="206">
        <v>157</v>
      </c>
      <c r="BF60" s="206">
        <v>130</v>
      </c>
      <c r="BG60" s="206">
        <v>160</v>
      </c>
      <c r="BH60" s="206">
        <v>160</v>
      </c>
      <c r="BI60" s="206">
        <v>160</v>
      </c>
      <c r="BJ60" s="215"/>
    </row>
    <row r="61" spans="1:62" ht="12">
      <c r="A61" s="214">
        <v>55</v>
      </c>
      <c r="B61" s="220">
        <v>588</v>
      </c>
      <c r="C61" s="220">
        <v>500</v>
      </c>
      <c r="D61" s="220">
        <v>494</v>
      </c>
      <c r="E61" s="220">
        <v>427</v>
      </c>
      <c r="F61" s="220">
        <v>539</v>
      </c>
      <c r="G61" s="220">
        <v>434</v>
      </c>
      <c r="H61" s="220">
        <v>450</v>
      </c>
      <c r="I61" s="220">
        <v>605</v>
      </c>
      <c r="J61" s="220">
        <v>450</v>
      </c>
      <c r="K61" s="220">
        <v>791</v>
      </c>
      <c r="L61" s="220">
        <v>596</v>
      </c>
      <c r="M61" s="220">
        <v>726</v>
      </c>
      <c r="N61" s="207">
        <v>456</v>
      </c>
      <c r="O61" s="206">
        <v>456</v>
      </c>
      <c r="P61" s="206">
        <v>428</v>
      </c>
      <c r="Q61" s="206">
        <v>347</v>
      </c>
      <c r="R61" s="206">
        <v>428</v>
      </c>
      <c r="S61" s="206">
        <v>428</v>
      </c>
      <c r="T61" s="206">
        <v>421</v>
      </c>
      <c r="U61" s="206">
        <v>421</v>
      </c>
      <c r="V61" s="206">
        <v>421</v>
      </c>
      <c r="W61" s="206">
        <v>512</v>
      </c>
      <c r="X61" s="206">
        <v>512</v>
      </c>
      <c r="Y61" s="206">
        <v>512</v>
      </c>
      <c r="Z61" s="207">
        <v>292</v>
      </c>
      <c r="AA61" s="206">
        <v>292</v>
      </c>
      <c r="AB61" s="206">
        <v>374</v>
      </c>
      <c r="AC61" s="206">
        <v>286</v>
      </c>
      <c r="AD61" s="206">
        <v>374</v>
      </c>
      <c r="AE61" s="206">
        <v>374</v>
      </c>
      <c r="AF61" s="206">
        <v>324</v>
      </c>
      <c r="AG61" s="206">
        <v>324</v>
      </c>
      <c r="AH61" s="206">
        <v>324</v>
      </c>
      <c r="AI61" s="206">
        <v>389</v>
      </c>
      <c r="AJ61" s="206">
        <v>389</v>
      </c>
      <c r="AK61" s="206">
        <v>389</v>
      </c>
      <c r="AL61" s="222">
        <v>167</v>
      </c>
      <c r="AM61" s="221">
        <v>167</v>
      </c>
      <c r="AN61" s="221">
        <v>153</v>
      </c>
      <c r="AO61" s="221">
        <v>122</v>
      </c>
      <c r="AP61" s="221">
        <v>153</v>
      </c>
      <c r="AQ61" s="221">
        <v>153</v>
      </c>
      <c r="AR61" s="221">
        <v>139</v>
      </c>
      <c r="AS61" s="221">
        <v>139</v>
      </c>
      <c r="AT61" s="221">
        <v>139</v>
      </c>
      <c r="AU61" s="221">
        <v>106</v>
      </c>
      <c r="AV61" s="221">
        <v>106</v>
      </c>
      <c r="AW61" s="221">
        <v>106</v>
      </c>
      <c r="AX61" s="207">
        <v>189</v>
      </c>
      <c r="AY61" s="206">
        <v>189</v>
      </c>
      <c r="AZ61" s="221">
        <v>159</v>
      </c>
      <c r="BA61" s="221">
        <v>145</v>
      </c>
      <c r="BB61" s="221">
        <v>159</v>
      </c>
      <c r="BC61" s="221">
        <v>159</v>
      </c>
      <c r="BD61" s="206">
        <v>131</v>
      </c>
      <c r="BE61" s="206">
        <v>159</v>
      </c>
      <c r="BF61" s="206">
        <v>131</v>
      </c>
      <c r="BG61" s="206">
        <v>161</v>
      </c>
      <c r="BH61" s="206">
        <v>161</v>
      </c>
      <c r="BI61" s="206">
        <v>161</v>
      </c>
      <c r="BJ61" s="215"/>
    </row>
    <row r="62" spans="1:62" ht="12">
      <c r="A62" s="214">
        <v>56</v>
      </c>
      <c r="B62" s="220">
        <v>588</v>
      </c>
      <c r="C62" s="220">
        <v>500</v>
      </c>
      <c r="D62" s="220">
        <v>505</v>
      </c>
      <c r="E62" s="220">
        <v>427</v>
      </c>
      <c r="F62" s="220">
        <v>550</v>
      </c>
      <c r="G62" s="220">
        <v>441</v>
      </c>
      <c r="H62" s="220">
        <v>450</v>
      </c>
      <c r="I62" s="220">
        <v>605</v>
      </c>
      <c r="J62" s="220">
        <v>450</v>
      </c>
      <c r="K62" s="220">
        <v>835</v>
      </c>
      <c r="L62" s="220">
        <v>624</v>
      </c>
      <c r="M62" s="220">
        <v>767</v>
      </c>
      <c r="N62" s="207">
        <v>473</v>
      </c>
      <c r="O62" s="206">
        <v>473</v>
      </c>
      <c r="P62" s="206">
        <v>438</v>
      </c>
      <c r="Q62" s="206">
        <v>347</v>
      </c>
      <c r="R62" s="206">
        <v>438</v>
      </c>
      <c r="S62" s="206">
        <v>438</v>
      </c>
      <c r="T62" s="206">
        <v>421</v>
      </c>
      <c r="U62" s="206">
        <v>421</v>
      </c>
      <c r="V62" s="206">
        <v>421</v>
      </c>
      <c r="W62" s="206">
        <v>532</v>
      </c>
      <c r="X62" s="206">
        <v>532</v>
      </c>
      <c r="Y62" s="206">
        <v>532</v>
      </c>
      <c r="Z62" s="207">
        <v>312</v>
      </c>
      <c r="AA62" s="206">
        <v>312</v>
      </c>
      <c r="AB62" s="206">
        <v>384</v>
      </c>
      <c r="AC62" s="206">
        <v>286</v>
      </c>
      <c r="AD62" s="206">
        <v>384</v>
      </c>
      <c r="AE62" s="206">
        <v>384</v>
      </c>
      <c r="AF62" s="206">
        <v>324</v>
      </c>
      <c r="AG62" s="206">
        <v>324</v>
      </c>
      <c r="AH62" s="206">
        <v>324</v>
      </c>
      <c r="AI62" s="206">
        <v>408</v>
      </c>
      <c r="AJ62" s="206">
        <v>408</v>
      </c>
      <c r="AK62" s="206">
        <v>408</v>
      </c>
      <c r="AL62" s="222">
        <v>167</v>
      </c>
      <c r="AM62" s="221">
        <v>167</v>
      </c>
      <c r="AN62" s="221">
        <v>153</v>
      </c>
      <c r="AO62" s="221">
        <v>122</v>
      </c>
      <c r="AP62" s="221">
        <v>153</v>
      </c>
      <c r="AQ62" s="221">
        <v>153</v>
      </c>
      <c r="AR62" s="221">
        <v>139</v>
      </c>
      <c r="AS62" s="221">
        <v>139</v>
      </c>
      <c r="AT62" s="221">
        <v>139</v>
      </c>
      <c r="AU62" s="221">
        <v>106</v>
      </c>
      <c r="AV62" s="221">
        <v>106</v>
      </c>
      <c r="AW62" s="221">
        <v>106</v>
      </c>
      <c r="AX62" s="207">
        <v>189</v>
      </c>
      <c r="AY62" s="206">
        <v>189</v>
      </c>
      <c r="AZ62" s="221">
        <v>159</v>
      </c>
      <c r="BA62" s="221">
        <v>145</v>
      </c>
      <c r="BB62" s="221">
        <v>159</v>
      </c>
      <c r="BC62" s="221">
        <v>159</v>
      </c>
      <c r="BD62" s="206">
        <v>131</v>
      </c>
      <c r="BE62" s="206">
        <v>159</v>
      </c>
      <c r="BF62" s="206">
        <v>131</v>
      </c>
      <c r="BG62" s="206">
        <v>163</v>
      </c>
      <c r="BH62" s="206">
        <v>163</v>
      </c>
      <c r="BI62" s="206">
        <v>163</v>
      </c>
      <c r="BJ62" s="215"/>
    </row>
    <row r="63" spans="1:62" ht="12">
      <c r="A63" s="214">
        <v>57</v>
      </c>
      <c r="B63" s="220">
        <v>588</v>
      </c>
      <c r="C63" s="220">
        <v>500</v>
      </c>
      <c r="D63" s="220">
        <v>505</v>
      </c>
      <c r="E63" s="220">
        <v>427</v>
      </c>
      <c r="F63" s="220">
        <v>550</v>
      </c>
      <c r="G63" s="220">
        <v>441</v>
      </c>
      <c r="H63" s="220">
        <v>450</v>
      </c>
      <c r="I63" s="220">
        <v>605</v>
      </c>
      <c r="J63" s="220">
        <v>450</v>
      </c>
      <c r="K63" s="220">
        <v>835</v>
      </c>
      <c r="L63" s="220">
        <v>624</v>
      </c>
      <c r="M63" s="220">
        <v>767</v>
      </c>
      <c r="N63" s="207">
        <v>473</v>
      </c>
      <c r="O63" s="206">
        <v>473</v>
      </c>
      <c r="P63" s="206">
        <v>438</v>
      </c>
      <c r="Q63" s="206">
        <v>347</v>
      </c>
      <c r="R63" s="206">
        <v>438</v>
      </c>
      <c r="S63" s="206">
        <v>438</v>
      </c>
      <c r="T63" s="206">
        <v>421</v>
      </c>
      <c r="U63" s="206">
        <v>421</v>
      </c>
      <c r="V63" s="206">
        <v>421</v>
      </c>
      <c r="W63" s="206">
        <v>532</v>
      </c>
      <c r="X63" s="206">
        <v>532</v>
      </c>
      <c r="Y63" s="206">
        <v>532</v>
      </c>
      <c r="Z63" s="207">
        <v>312</v>
      </c>
      <c r="AA63" s="206">
        <v>312</v>
      </c>
      <c r="AB63" s="206">
        <v>384</v>
      </c>
      <c r="AC63" s="206">
        <v>286</v>
      </c>
      <c r="AD63" s="206">
        <v>384</v>
      </c>
      <c r="AE63" s="206">
        <v>384</v>
      </c>
      <c r="AF63" s="206">
        <v>324</v>
      </c>
      <c r="AG63" s="206">
        <v>324</v>
      </c>
      <c r="AH63" s="206">
        <v>324</v>
      </c>
      <c r="AI63" s="206">
        <v>408</v>
      </c>
      <c r="AJ63" s="206">
        <v>408</v>
      </c>
      <c r="AK63" s="206">
        <v>408</v>
      </c>
      <c r="AL63" s="222">
        <v>167</v>
      </c>
      <c r="AM63" s="221">
        <v>167</v>
      </c>
      <c r="AN63" s="221">
        <v>153</v>
      </c>
      <c r="AO63" s="221">
        <v>122</v>
      </c>
      <c r="AP63" s="221">
        <v>153</v>
      </c>
      <c r="AQ63" s="221">
        <v>153</v>
      </c>
      <c r="AR63" s="221">
        <v>139</v>
      </c>
      <c r="AS63" s="221">
        <v>139</v>
      </c>
      <c r="AT63" s="221">
        <v>139</v>
      </c>
      <c r="AU63" s="221">
        <v>106</v>
      </c>
      <c r="AV63" s="221">
        <v>106</v>
      </c>
      <c r="AW63" s="221">
        <v>106</v>
      </c>
      <c r="AX63" s="207">
        <v>189</v>
      </c>
      <c r="AY63" s="206">
        <v>189</v>
      </c>
      <c r="AZ63" s="221">
        <v>159</v>
      </c>
      <c r="BA63" s="221">
        <v>145</v>
      </c>
      <c r="BB63" s="221">
        <v>159</v>
      </c>
      <c r="BC63" s="221">
        <v>159</v>
      </c>
      <c r="BD63" s="206">
        <v>131</v>
      </c>
      <c r="BE63" s="206">
        <v>159</v>
      </c>
      <c r="BF63" s="206">
        <v>131</v>
      </c>
      <c r="BG63" s="206">
        <v>163</v>
      </c>
      <c r="BH63" s="206">
        <v>163</v>
      </c>
      <c r="BI63" s="206">
        <v>163</v>
      </c>
      <c r="BJ63" s="215"/>
    </row>
    <row r="64" spans="1:62" ht="12">
      <c r="A64" s="214">
        <v>58</v>
      </c>
      <c r="B64" s="220">
        <v>602</v>
      </c>
      <c r="C64" s="220">
        <v>510</v>
      </c>
      <c r="D64" s="220">
        <v>505</v>
      </c>
      <c r="E64" s="220">
        <v>427</v>
      </c>
      <c r="F64" s="220">
        <v>550</v>
      </c>
      <c r="G64" s="220">
        <v>441</v>
      </c>
      <c r="H64" s="220">
        <v>464</v>
      </c>
      <c r="I64" s="220">
        <v>624</v>
      </c>
      <c r="J64" s="220">
        <v>464</v>
      </c>
      <c r="K64" s="220">
        <v>835</v>
      </c>
      <c r="L64" s="220">
        <v>624</v>
      </c>
      <c r="M64" s="220">
        <v>767</v>
      </c>
      <c r="N64" s="207">
        <v>489</v>
      </c>
      <c r="O64" s="206">
        <v>489</v>
      </c>
      <c r="P64" s="206">
        <v>438</v>
      </c>
      <c r="Q64" s="206">
        <v>347</v>
      </c>
      <c r="R64" s="206">
        <v>438</v>
      </c>
      <c r="S64" s="206">
        <v>438</v>
      </c>
      <c r="T64" s="206">
        <v>435</v>
      </c>
      <c r="U64" s="206">
        <v>435</v>
      </c>
      <c r="V64" s="206">
        <v>435</v>
      </c>
      <c r="W64" s="206">
        <v>532</v>
      </c>
      <c r="X64" s="206">
        <v>532</v>
      </c>
      <c r="Y64" s="206">
        <v>532</v>
      </c>
      <c r="Z64" s="207">
        <v>322</v>
      </c>
      <c r="AA64" s="206">
        <v>322</v>
      </c>
      <c r="AB64" s="206">
        <v>384</v>
      </c>
      <c r="AC64" s="206">
        <v>286</v>
      </c>
      <c r="AD64" s="206">
        <v>384</v>
      </c>
      <c r="AE64" s="206">
        <v>384</v>
      </c>
      <c r="AF64" s="206">
        <v>330</v>
      </c>
      <c r="AG64" s="206">
        <v>330</v>
      </c>
      <c r="AH64" s="206">
        <v>330</v>
      </c>
      <c r="AI64" s="206">
        <v>408</v>
      </c>
      <c r="AJ64" s="206">
        <v>408</v>
      </c>
      <c r="AK64" s="206">
        <v>408</v>
      </c>
      <c r="AL64" s="222">
        <v>167</v>
      </c>
      <c r="AM64" s="221">
        <v>167</v>
      </c>
      <c r="AN64" s="221">
        <v>153</v>
      </c>
      <c r="AO64" s="221">
        <v>122</v>
      </c>
      <c r="AP64" s="221">
        <v>153</v>
      </c>
      <c r="AQ64" s="221">
        <v>153</v>
      </c>
      <c r="AR64" s="221">
        <v>139</v>
      </c>
      <c r="AS64" s="221">
        <v>139</v>
      </c>
      <c r="AT64" s="221">
        <v>139</v>
      </c>
      <c r="AU64" s="221">
        <v>106</v>
      </c>
      <c r="AV64" s="221">
        <v>106</v>
      </c>
      <c r="AW64" s="221">
        <v>106</v>
      </c>
      <c r="AX64" s="207">
        <v>189</v>
      </c>
      <c r="AY64" s="206">
        <v>189</v>
      </c>
      <c r="AZ64" s="221">
        <v>159</v>
      </c>
      <c r="BA64" s="221">
        <v>145</v>
      </c>
      <c r="BB64" s="221">
        <v>159</v>
      </c>
      <c r="BC64" s="221">
        <v>159</v>
      </c>
      <c r="BD64" s="206">
        <v>133</v>
      </c>
      <c r="BE64" s="206">
        <v>161</v>
      </c>
      <c r="BF64" s="206">
        <v>133</v>
      </c>
      <c r="BG64" s="206">
        <v>163</v>
      </c>
      <c r="BH64" s="206">
        <v>163</v>
      </c>
      <c r="BI64" s="206">
        <v>163</v>
      </c>
      <c r="BJ64" s="215"/>
    </row>
    <row r="65" spans="1:62" ht="12">
      <c r="A65" s="214">
        <v>59</v>
      </c>
      <c r="B65" s="220">
        <v>602</v>
      </c>
      <c r="C65" s="220">
        <v>510</v>
      </c>
      <c r="D65" s="220">
        <v>505</v>
      </c>
      <c r="E65" s="220">
        <v>427</v>
      </c>
      <c r="F65" s="220">
        <v>550</v>
      </c>
      <c r="G65" s="220">
        <v>441</v>
      </c>
      <c r="H65" s="220">
        <v>464</v>
      </c>
      <c r="I65" s="220">
        <v>624</v>
      </c>
      <c r="J65" s="220">
        <v>464</v>
      </c>
      <c r="K65" s="220">
        <v>835</v>
      </c>
      <c r="L65" s="220">
        <v>624</v>
      </c>
      <c r="M65" s="220">
        <v>767</v>
      </c>
      <c r="N65" s="207">
        <v>489</v>
      </c>
      <c r="O65" s="206">
        <v>489</v>
      </c>
      <c r="P65" s="206">
        <v>438</v>
      </c>
      <c r="Q65" s="206">
        <v>347</v>
      </c>
      <c r="R65" s="206">
        <v>438</v>
      </c>
      <c r="S65" s="206">
        <v>438</v>
      </c>
      <c r="T65" s="206">
        <v>435</v>
      </c>
      <c r="U65" s="206">
        <v>435</v>
      </c>
      <c r="V65" s="206">
        <v>435</v>
      </c>
      <c r="W65" s="206">
        <v>532</v>
      </c>
      <c r="X65" s="206">
        <v>532</v>
      </c>
      <c r="Y65" s="206">
        <v>532</v>
      </c>
      <c r="Z65" s="207">
        <v>322</v>
      </c>
      <c r="AA65" s="206">
        <v>322</v>
      </c>
      <c r="AB65" s="206">
        <v>384</v>
      </c>
      <c r="AC65" s="206">
        <v>286</v>
      </c>
      <c r="AD65" s="206">
        <v>384</v>
      </c>
      <c r="AE65" s="206">
        <v>384</v>
      </c>
      <c r="AF65" s="206">
        <v>330</v>
      </c>
      <c r="AG65" s="206">
        <v>330</v>
      </c>
      <c r="AH65" s="206">
        <v>330</v>
      </c>
      <c r="AI65" s="206">
        <v>408</v>
      </c>
      <c r="AJ65" s="206">
        <v>408</v>
      </c>
      <c r="AK65" s="206">
        <v>408</v>
      </c>
      <c r="AL65" s="222">
        <v>167</v>
      </c>
      <c r="AM65" s="221">
        <v>167</v>
      </c>
      <c r="AN65" s="221">
        <v>153</v>
      </c>
      <c r="AO65" s="221">
        <v>122</v>
      </c>
      <c r="AP65" s="221">
        <v>153</v>
      </c>
      <c r="AQ65" s="221">
        <v>153</v>
      </c>
      <c r="AR65" s="221">
        <v>139</v>
      </c>
      <c r="AS65" s="221">
        <v>139</v>
      </c>
      <c r="AT65" s="221">
        <v>139</v>
      </c>
      <c r="AU65" s="221">
        <v>106</v>
      </c>
      <c r="AV65" s="221">
        <v>106</v>
      </c>
      <c r="AW65" s="221">
        <v>106</v>
      </c>
      <c r="AX65" s="207">
        <v>189</v>
      </c>
      <c r="AY65" s="206">
        <v>189</v>
      </c>
      <c r="AZ65" s="221">
        <v>159</v>
      </c>
      <c r="BA65" s="221">
        <v>145</v>
      </c>
      <c r="BB65" s="221">
        <v>159</v>
      </c>
      <c r="BC65" s="221">
        <v>159</v>
      </c>
      <c r="BD65" s="206">
        <v>133</v>
      </c>
      <c r="BE65" s="206">
        <v>161</v>
      </c>
      <c r="BF65" s="206">
        <v>133</v>
      </c>
      <c r="BG65" s="206">
        <v>163</v>
      </c>
      <c r="BH65" s="206">
        <v>163</v>
      </c>
      <c r="BI65" s="206">
        <v>163</v>
      </c>
      <c r="BJ65" s="215"/>
    </row>
    <row r="66" spans="1:62" ht="12">
      <c r="A66" s="214">
        <v>60</v>
      </c>
      <c r="B66" s="220">
        <v>611</v>
      </c>
      <c r="C66" s="220">
        <v>515</v>
      </c>
      <c r="D66" s="220">
        <v>505</v>
      </c>
      <c r="E66" s="220">
        <v>446</v>
      </c>
      <c r="F66" s="220">
        <v>550</v>
      </c>
      <c r="G66" s="220">
        <v>441</v>
      </c>
      <c r="H66" s="220">
        <v>474</v>
      </c>
      <c r="I66" s="220">
        <v>636</v>
      </c>
      <c r="J66" s="220">
        <v>474</v>
      </c>
      <c r="K66" s="220">
        <v>835</v>
      </c>
      <c r="L66" s="220">
        <v>624</v>
      </c>
      <c r="M66" s="220">
        <v>767</v>
      </c>
      <c r="N66" s="207">
        <v>505</v>
      </c>
      <c r="O66" s="206">
        <v>505</v>
      </c>
      <c r="P66" s="206">
        <v>438</v>
      </c>
      <c r="Q66" s="206">
        <v>360</v>
      </c>
      <c r="R66" s="206">
        <v>438</v>
      </c>
      <c r="S66" s="206">
        <v>438</v>
      </c>
      <c r="T66" s="206">
        <v>444</v>
      </c>
      <c r="U66" s="206">
        <v>444</v>
      </c>
      <c r="V66" s="206">
        <v>444</v>
      </c>
      <c r="W66" s="206">
        <v>532</v>
      </c>
      <c r="X66" s="206">
        <v>532</v>
      </c>
      <c r="Y66" s="206">
        <v>532</v>
      </c>
      <c r="Z66" s="207">
        <v>331</v>
      </c>
      <c r="AA66" s="206">
        <v>331</v>
      </c>
      <c r="AB66" s="206">
        <v>384</v>
      </c>
      <c r="AC66" s="206">
        <v>296</v>
      </c>
      <c r="AD66" s="206">
        <v>384</v>
      </c>
      <c r="AE66" s="206">
        <v>384</v>
      </c>
      <c r="AF66" s="206">
        <v>334</v>
      </c>
      <c r="AG66" s="206">
        <v>334</v>
      </c>
      <c r="AH66" s="206">
        <v>334</v>
      </c>
      <c r="AI66" s="206">
        <v>408</v>
      </c>
      <c r="AJ66" s="206">
        <v>408</v>
      </c>
      <c r="AK66" s="206">
        <v>408</v>
      </c>
      <c r="AL66" s="222">
        <v>167</v>
      </c>
      <c r="AM66" s="221">
        <v>167</v>
      </c>
      <c r="AN66" s="221">
        <v>153</v>
      </c>
      <c r="AO66" s="221">
        <v>122</v>
      </c>
      <c r="AP66" s="221">
        <v>153</v>
      </c>
      <c r="AQ66" s="221">
        <v>153</v>
      </c>
      <c r="AR66" s="221">
        <v>139</v>
      </c>
      <c r="AS66" s="221">
        <v>139</v>
      </c>
      <c r="AT66" s="221">
        <v>139</v>
      </c>
      <c r="AU66" s="221">
        <v>106</v>
      </c>
      <c r="AV66" s="221">
        <v>106</v>
      </c>
      <c r="AW66" s="221">
        <v>106</v>
      </c>
      <c r="AX66" s="207">
        <v>195</v>
      </c>
      <c r="AY66" s="206">
        <v>195</v>
      </c>
      <c r="AZ66" s="221">
        <v>159</v>
      </c>
      <c r="BA66" s="221">
        <v>145</v>
      </c>
      <c r="BB66" s="221">
        <v>159</v>
      </c>
      <c r="BC66" s="221">
        <v>159</v>
      </c>
      <c r="BD66" s="206">
        <v>134</v>
      </c>
      <c r="BE66" s="206">
        <v>162</v>
      </c>
      <c r="BF66" s="206">
        <v>134</v>
      </c>
      <c r="BG66" s="206">
        <v>163</v>
      </c>
      <c r="BH66" s="206">
        <v>163</v>
      </c>
      <c r="BI66" s="206">
        <v>163</v>
      </c>
      <c r="BJ66" s="215"/>
    </row>
    <row r="67" spans="1:62" ht="12">
      <c r="A67" s="214">
        <v>61</v>
      </c>
      <c r="B67" s="220">
        <v>611</v>
      </c>
      <c r="C67" s="220">
        <v>515</v>
      </c>
      <c r="D67" s="220">
        <v>510</v>
      </c>
      <c r="E67" s="220">
        <v>446</v>
      </c>
      <c r="F67" s="220">
        <v>558</v>
      </c>
      <c r="G67" s="220">
        <v>447</v>
      </c>
      <c r="H67" s="220">
        <v>474</v>
      </c>
      <c r="I67" s="220">
        <v>636</v>
      </c>
      <c r="J67" s="220">
        <v>474</v>
      </c>
      <c r="K67" s="220">
        <v>877</v>
      </c>
      <c r="L67" s="220">
        <v>648</v>
      </c>
      <c r="M67" s="220">
        <v>804</v>
      </c>
      <c r="N67" s="207">
        <v>505</v>
      </c>
      <c r="O67" s="206">
        <v>505</v>
      </c>
      <c r="P67" s="206">
        <v>443</v>
      </c>
      <c r="Q67" s="206">
        <v>360</v>
      </c>
      <c r="R67" s="206">
        <v>443</v>
      </c>
      <c r="S67" s="206">
        <v>443</v>
      </c>
      <c r="T67" s="206">
        <v>444</v>
      </c>
      <c r="U67" s="206">
        <v>444</v>
      </c>
      <c r="V67" s="206">
        <v>444</v>
      </c>
      <c r="W67" s="206">
        <v>549</v>
      </c>
      <c r="X67" s="206">
        <v>549</v>
      </c>
      <c r="Y67" s="206">
        <v>549</v>
      </c>
      <c r="Z67" s="207">
        <v>331</v>
      </c>
      <c r="AA67" s="206">
        <v>331</v>
      </c>
      <c r="AB67" s="206">
        <v>389</v>
      </c>
      <c r="AC67" s="206">
        <v>296</v>
      </c>
      <c r="AD67" s="206">
        <v>389</v>
      </c>
      <c r="AE67" s="206">
        <v>389</v>
      </c>
      <c r="AF67" s="206">
        <v>334</v>
      </c>
      <c r="AG67" s="206">
        <v>334</v>
      </c>
      <c r="AH67" s="206">
        <v>334</v>
      </c>
      <c r="AI67" s="206">
        <v>423</v>
      </c>
      <c r="AJ67" s="206">
        <v>423</v>
      </c>
      <c r="AK67" s="206">
        <v>423</v>
      </c>
      <c r="AL67" s="222">
        <v>167</v>
      </c>
      <c r="AM67" s="221">
        <v>167</v>
      </c>
      <c r="AN67" s="221">
        <v>153</v>
      </c>
      <c r="AO67" s="221">
        <v>122</v>
      </c>
      <c r="AP67" s="221">
        <v>153</v>
      </c>
      <c r="AQ67" s="221">
        <v>153</v>
      </c>
      <c r="AR67" s="221">
        <v>139</v>
      </c>
      <c r="AS67" s="221">
        <v>139</v>
      </c>
      <c r="AT67" s="221">
        <v>139</v>
      </c>
      <c r="AU67" s="221">
        <v>106</v>
      </c>
      <c r="AV67" s="221">
        <v>106</v>
      </c>
      <c r="AW67" s="221">
        <v>106</v>
      </c>
      <c r="AX67" s="207">
        <v>195</v>
      </c>
      <c r="AY67" s="206">
        <v>195</v>
      </c>
      <c r="AZ67" s="221">
        <v>159</v>
      </c>
      <c r="BA67" s="221">
        <v>145</v>
      </c>
      <c r="BB67" s="221">
        <v>159</v>
      </c>
      <c r="BC67" s="221">
        <v>159</v>
      </c>
      <c r="BD67" s="206">
        <v>134</v>
      </c>
      <c r="BE67" s="206">
        <v>162</v>
      </c>
      <c r="BF67" s="206">
        <v>134</v>
      </c>
      <c r="BG67" s="206">
        <v>163</v>
      </c>
      <c r="BH67" s="206">
        <v>163</v>
      </c>
      <c r="BI67" s="206">
        <v>163</v>
      </c>
      <c r="BJ67" s="215"/>
    </row>
    <row r="68" spans="1:62" ht="12">
      <c r="A68" s="214">
        <v>62</v>
      </c>
      <c r="B68" s="220">
        <v>611</v>
      </c>
      <c r="C68" s="220">
        <v>515</v>
      </c>
      <c r="D68" s="220">
        <v>510</v>
      </c>
      <c r="E68" s="220">
        <v>446</v>
      </c>
      <c r="F68" s="220">
        <v>558</v>
      </c>
      <c r="G68" s="220">
        <v>447</v>
      </c>
      <c r="H68" s="220">
        <v>474</v>
      </c>
      <c r="I68" s="220">
        <v>636</v>
      </c>
      <c r="J68" s="220">
        <v>474</v>
      </c>
      <c r="K68" s="220">
        <v>877</v>
      </c>
      <c r="L68" s="220">
        <v>648</v>
      </c>
      <c r="M68" s="220">
        <v>804</v>
      </c>
      <c r="N68" s="207">
        <v>505</v>
      </c>
      <c r="O68" s="206">
        <v>505</v>
      </c>
      <c r="P68" s="206">
        <v>443</v>
      </c>
      <c r="Q68" s="206">
        <v>360</v>
      </c>
      <c r="R68" s="206">
        <v>443</v>
      </c>
      <c r="S68" s="206">
        <v>443</v>
      </c>
      <c r="T68" s="206">
        <v>444</v>
      </c>
      <c r="U68" s="206">
        <v>444</v>
      </c>
      <c r="V68" s="206">
        <v>444</v>
      </c>
      <c r="W68" s="206">
        <v>549</v>
      </c>
      <c r="X68" s="206">
        <v>549</v>
      </c>
      <c r="Y68" s="206">
        <v>549</v>
      </c>
      <c r="Z68" s="207">
        <v>331</v>
      </c>
      <c r="AA68" s="206">
        <v>331</v>
      </c>
      <c r="AB68" s="206">
        <v>389</v>
      </c>
      <c r="AC68" s="206">
        <v>296</v>
      </c>
      <c r="AD68" s="206">
        <v>389</v>
      </c>
      <c r="AE68" s="206">
        <v>389</v>
      </c>
      <c r="AF68" s="206">
        <v>334</v>
      </c>
      <c r="AG68" s="206">
        <v>334</v>
      </c>
      <c r="AH68" s="206">
        <v>334</v>
      </c>
      <c r="AI68" s="206">
        <v>423</v>
      </c>
      <c r="AJ68" s="206">
        <v>423</v>
      </c>
      <c r="AK68" s="206">
        <v>423</v>
      </c>
      <c r="AL68" s="222">
        <v>167</v>
      </c>
      <c r="AM68" s="221">
        <v>167</v>
      </c>
      <c r="AN68" s="221">
        <v>153</v>
      </c>
      <c r="AO68" s="221">
        <v>122</v>
      </c>
      <c r="AP68" s="221">
        <v>153</v>
      </c>
      <c r="AQ68" s="221">
        <v>153</v>
      </c>
      <c r="AR68" s="221">
        <v>139</v>
      </c>
      <c r="AS68" s="221">
        <v>139</v>
      </c>
      <c r="AT68" s="221">
        <v>139</v>
      </c>
      <c r="AU68" s="221">
        <v>106</v>
      </c>
      <c r="AV68" s="221">
        <v>106</v>
      </c>
      <c r="AW68" s="221">
        <v>106</v>
      </c>
      <c r="AX68" s="207">
        <v>195</v>
      </c>
      <c r="AY68" s="206">
        <v>195</v>
      </c>
      <c r="AZ68" s="221">
        <v>159</v>
      </c>
      <c r="BA68" s="221">
        <v>145</v>
      </c>
      <c r="BB68" s="221">
        <v>159</v>
      </c>
      <c r="BC68" s="221">
        <v>159</v>
      </c>
      <c r="BD68" s="206">
        <v>134</v>
      </c>
      <c r="BE68" s="206">
        <v>162</v>
      </c>
      <c r="BF68" s="206">
        <v>134</v>
      </c>
      <c r="BG68" s="206">
        <v>163</v>
      </c>
      <c r="BH68" s="206">
        <v>163</v>
      </c>
      <c r="BI68" s="206">
        <v>163</v>
      </c>
      <c r="BJ68" s="215"/>
    </row>
    <row r="69" spans="1:62" ht="12">
      <c r="A69" s="214">
        <v>63</v>
      </c>
      <c r="B69" s="220">
        <v>620</v>
      </c>
      <c r="C69" s="220">
        <v>526</v>
      </c>
      <c r="D69" s="220">
        <v>510</v>
      </c>
      <c r="E69" s="220">
        <v>446</v>
      </c>
      <c r="F69" s="220">
        <v>558</v>
      </c>
      <c r="G69" s="220">
        <v>447</v>
      </c>
      <c r="H69" s="220">
        <v>485</v>
      </c>
      <c r="I69" s="220">
        <v>649</v>
      </c>
      <c r="J69" s="220">
        <v>485</v>
      </c>
      <c r="K69" s="220">
        <v>877</v>
      </c>
      <c r="L69" s="220">
        <v>648</v>
      </c>
      <c r="M69" s="220">
        <v>804</v>
      </c>
      <c r="N69" s="207">
        <v>516</v>
      </c>
      <c r="O69" s="206">
        <v>516</v>
      </c>
      <c r="P69" s="206">
        <v>443</v>
      </c>
      <c r="Q69" s="206">
        <v>360</v>
      </c>
      <c r="R69" s="206">
        <v>443</v>
      </c>
      <c r="S69" s="206">
        <v>443</v>
      </c>
      <c r="T69" s="206">
        <v>454</v>
      </c>
      <c r="U69" s="206">
        <v>454</v>
      </c>
      <c r="V69" s="206">
        <v>454</v>
      </c>
      <c r="W69" s="206">
        <v>549</v>
      </c>
      <c r="X69" s="206">
        <v>549</v>
      </c>
      <c r="Y69" s="206">
        <v>549</v>
      </c>
      <c r="Z69" s="207">
        <v>338</v>
      </c>
      <c r="AA69" s="206">
        <v>338</v>
      </c>
      <c r="AB69" s="206">
        <v>389</v>
      </c>
      <c r="AC69" s="206">
        <v>296</v>
      </c>
      <c r="AD69" s="206">
        <v>389</v>
      </c>
      <c r="AE69" s="206">
        <v>389</v>
      </c>
      <c r="AF69" s="206">
        <v>339</v>
      </c>
      <c r="AG69" s="206">
        <v>339</v>
      </c>
      <c r="AH69" s="206">
        <v>339</v>
      </c>
      <c r="AI69" s="206">
        <v>423</v>
      </c>
      <c r="AJ69" s="206">
        <v>423</v>
      </c>
      <c r="AK69" s="206">
        <v>423</v>
      </c>
      <c r="AL69" s="222">
        <v>167</v>
      </c>
      <c r="AM69" s="221">
        <v>167</v>
      </c>
      <c r="AN69" s="221">
        <v>153</v>
      </c>
      <c r="AO69" s="221">
        <v>122</v>
      </c>
      <c r="AP69" s="221">
        <v>153</v>
      </c>
      <c r="AQ69" s="221">
        <v>153</v>
      </c>
      <c r="AR69" s="221">
        <v>139</v>
      </c>
      <c r="AS69" s="221">
        <v>139</v>
      </c>
      <c r="AT69" s="221">
        <v>139</v>
      </c>
      <c r="AU69" s="221">
        <v>106</v>
      </c>
      <c r="AV69" s="221">
        <v>106</v>
      </c>
      <c r="AW69" s="221">
        <v>106</v>
      </c>
      <c r="AX69" s="207">
        <v>195</v>
      </c>
      <c r="AY69" s="206">
        <v>195</v>
      </c>
      <c r="AZ69" s="221">
        <v>159</v>
      </c>
      <c r="BA69" s="221">
        <v>145</v>
      </c>
      <c r="BB69" s="221">
        <v>159</v>
      </c>
      <c r="BC69" s="221">
        <v>159</v>
      </c>
      <c r="BD69" s="206">
        <v>136</v>
      </c>
      <c r="BE69" s="206">
        <v>163</v>
      </c>
      <c r="BF69" s="206">
        <v>136</v>
      </c>
      <c r="BG69" s="206">
        <v>163</v>
      </c>
      <c r="BH69" s="206">
        <v>163</v>
      </c>
      <c r="BI69" s="206">
        <v>163</v>
      </c>
      <c r="BJ69" s="215"/>
    </row>
    <row r="70" spans="1:62" ht="12">
      <c r="A70" s="214">
        <v>64</v>
      </c>
      <c r="B70" s="220">
        <v>620</v>
      </c>
      <c r="C70" s="220">
        <v>526</v>
      </c>
      <c r="D70" s="220">
        <v>510</v>
      </c>
      <c r="E70" s="220">
        <v>446</v>
      </c>
      <c r="F70" s="220">
        <v>558</v>
      </c>
      <c r="G70" s="220">
        <v>447</v>
      </c>
      <c r="H70" s="220">
        <v>485</v>
      </c>
      <c r="I70" s="220">
        <v>649</v>
      </c>
      <c r="J70" s="220">
        <v>485</v>
      </c>
      <c r="K70" s="220">
        <v>877</v>
      </c>
      <c r="L70" s="220">
        <v>648</v>
      </c>
      <c r="M70" s="220">
        <v>804</v>
      </c>
      <c r="N70" s="207">
        <v>516</v>
      </c>
      <c r="O70" s="206">
        <v>516</v>
      </c>
      <c r="P70" s="206">
        <v>443</v>
      </c>
      <c r="Q70" s="206">
        <v>360</v>
      </c>
      <c r="R70" s="206">
        <v>443</v>
      </c>
      <c r="S70" s="206">
        <v>443</v>
      </c>
      <c r="T70" s="206">
        <v>454</v>
      </c>
      <c r="U70" s="206">
        <v>454</v>
      </c>
      <c r="V70" s="206">
        <v>454</v>
      </c>
      <c r="W70" s="206">
        <v>549</v>
      </c>
      <c r="X70" s="206">
        <v>549</v>
      </c>
      <c r="Y70" s="206">
        <v>549</v>
      </c>
      <c r="Z70" s="207">
        <v>338</v>
      </c>
      <c r="AA70" s="206">
        <v>338</v>
      </c>
      <c r="AB70" s="206">
        <v>389</v>
      </c>
      <c r="AC70" s="206">
        <v>296</v>
      </c>
      <c r="AD70" s="206">
        <v>389</v>
      </c>
      <c r="AE70" s="206">
        <v>389</v>
      </c>
      <c r="AF70" s="206">
        <v>339</v>
      </c>
      <c r="AG70" s="206">
        <v>339</v>
      </c>
      <c r="AH70" s="206">
        <v>339</v>
      </c>
      <c r="AI70" s="206">
        <v>423</v>
      </c>
      <c r="AJ70" s="206">
        <v>423</v>
      </c>
      <c r="AK70" s="206">
        <v>423</v>
      </c>
      <c r="AL70" s="222">
        <v>167</v>
      </c>
      <c r="AM70" s="221">
        <v>167</v>
      </c>
      <c r="AN70" s="221">
        <v>153</v>
      </c>
      <c r="AO70" s="221">
        <v>122</v>
      </c>
      <c r="AP70" s="221">
        <v>153</v>
      </c>
      <c r="AQ70" s="221">
        <v>153</v>
      </c>
      <c r="AR70" s="221">
        <v>139</v>
      </c>
      <c r="AS70" s="221">
        <v>139</v>
      </c>
      <c r="AT70" s="221">
        <v>139</v>
      </c>
      <c r="AU70" s="221">
        <v>106</v>
      </c>
      <c r="AV70" s="221">
        <v>106</v>
      </c>
      <c r="AW70" s="221">
        <v>106</v>
      </c>
      <c r="AX70" s="207">
        <v>195</v>
      </c>
      <c r="AY70" s="206">
        <v>195</v>
      </c>
      <c r="AZ70" s="221">
        <v>159</v>
      </c>
      <c r="BA70" s="221">
        <v>145</v>
      </c>
      <c r="BB70" s="221">
        <v>159</v>
      </c>
      <c r="BC70" s="221">
        <v>159</v>
      </c>
      <c r="BD70" s="206">
        <v>136</v>
      </c>
      <c r="BE70" s="206">
        <v>163</v>
      </c>
      <c r="BF70" s="206">
        <v>136</v>
      </c>
      <c r="BG70" s="206">
        <v>163</v>
      </c>
      <c r="BH70" s="206">
        <v>163</v>
      </c>
      <c r="BI70" s="206">
        <v>163</v>
      </c>
      <c r="BJ70" s="215"/>
    </row>
    <row r="71" spans="1:62" ht="12">
      <c r="A71" s="214">
        <v>65</v>
      </c>
      <c r="B71" s="220">
        <v>628</v>
      </c>
      <c r="C71" s="220">
        <v>530</v>
      </c>
      <c r="D71" s="220">
        <v>510</v>
      </c>
      <c r="E71" s="220">
        <v>446</v>
      </c>
      <c r="F71" s="220">
        <v>558</v>
      </c>
      <c r="G71" s="220">
        <v>447</v>
      </c>
      <c r="H71" s="220">
        <v>492</v>
      </c>
      <c r="I71" s="220">
        <v>658</v>
      </c>
      <c r="J71" s="220">
        <v>492</v>
      </c>
      <c r="K71" s="220">
        <v>877</v>
      </c>
      <c r="L71" s="220">
        <v>648</v>
      </c>
      <c r="M71" s="220">
        <v>804</v>
      </c>
      <c r="N71" s="207">
        <v>522</v>
      </c>
      <c r="O71" s="206">
        <v>522</v>
      </c>
      <c r="P71" s="206">
        <v>443</v>
      </c>
      <c r="Q71" s="206">
        <v>360</v>
      </c>
      <c r="R71" s="206">
        <v>443</v>
      </c>
      <c r="S71" s="206">
        <v>443</v>
      </c>
      <c r="T71" s="206">
        <v>460</v>
      </c>
      <c r="U71" s="206">
        <v>460</v>
      </c>
      <c r="V71" s="206">
        <v>460</v>
      </c>
      <c r="W71" s="206">
        <v>549</v>
      </c>
      <c r="X71" s="206">
        <v>549</v>
      </c>
      <c r="Y71" s="206">
        <v>549</v>
      </c>
      <c r="Z71" s="207">
        <v>344</v>
      </c>
      <c r="AA71" s="206">
        <v>344</v>
      </c>
      <c r="AB71" s="206">
        <v>389</v>
      </c>
      <c r="AC71" s="206">
        <v>296</v>
      </c>
      <c r="AD71" s="206">
        <v>389</v>
      </c>
      <c r="AE71" s="206">
        <v>389</v>
      </c>
      <c r="AF71" s="206">
        <v>343</v>
      </c>
      <c r="AG71" s="206">
        <v>343</v>
      </c>
      <c r="AH71" s="206">
        <v>343</v>
      </c>
      <c r="AI71" s="206">
        <v>423</v>
      </c>
      <c r="AJ71" s="206">
        <v>423</v>
      </c>
      <c r="AK71" s="206">
        <v>423</v>
      </c>
      <c r="AL71" s="222">
        <v>167</v>
      </c>
      <c r="AM71" s="221">
        <v>167</v>
      </c>
      <c r="AN71" s="221">
        <v>153</v>
      </c>
      <c r="AO71" s="221">
        <v>122</v>
      </c>
      <c r="AP71" s="221">
        <v>153</v>
      </c>
      <c r="AQ71" s="221">
        <v>153</v>
      </c>
      <c r="AR71" s="221">
        <v>139</v>
      </c>
      <c r="AS71" s="221">
        <v>139</v>
      </c>
      <c r="AT71" s="221">
        <v>139</v>
      </c>
      <c r="AU71" s="221">
        <v>106</v>
      </c>
      <c r="AV71" s="221">
        <v>106</v>
      </c>
      <c r="AW71" s="221">
        <v>106</v>
      </c>
      <c r="AX71" s="207">
        <v>195</v>
      </c>
      <c r="AY71" s="206">
        <v>195</v>
      </c>
      <c r="AZ71" s="221">
        <v>159</v>
      </c>
      <c r="BA71" s="221">
        <v>145</v>
      </c>
      <c r="BB71" s="221">
        <v>159</v>
      </c>
      <c r="BC71" s="221">
        <v>159</v>
      </c>
      <c r="BD71" s="206">
        <v>137</v>
      </c>
      <c r="BE71" s="206">
        <v>164</v>
      </c>
      <c r="BF71" s="206">
        <v>137</v>
      </c>
      <c r="BG71" s="206">
        <v>163</v>
      </c>
      <c r="BH71" s="206">
        <v>163</v>
      </c>
      <c r="BI71" s="206">
        <v>163</v>
      </c>
      <c r="BJ71" s="215"/>
    </row>
    <row r="72" spans="1:62" ht="12">
      <c r="A72" s="214">
        <v>66</v>
      </c>
      <c r="B72" s="220">
        <v>628</v>
      </c>
      <c r="C72" s="220">
        <v>530</v>
      </c>
      <c r="D72" s="220">
        <v>515</v>
      </c>
      <c r="E72" s="220">
        <v>446</v>
      </c>
      <c r="F72" s="220">
        <v>565</v>
      </c>
      <c r="G72" s="220">
        <v>451</v>
      </c>
      <c r="H72" s="220">
        <v>492</v>
      </c>
      <c r="I72" s="220">
        <v>658</v>
      </c>
      <c r="J72" s="220">
        <v>492</v>
      </c>
      <c r="K72" s="220">
        <v>900</v>
      </c>
      <c r="L72" s="220">
        <v>672</v>
      </c>
      <c r="M72" s="220">
        <v>835</v>
      </c>
      <c r="N72" s="207">
        <v>522</v>
      </c>
      <c r="O72" s="206">
        <v>522</v>
      </c>
      <c r="P72" s="206">
        <v>447</v>
      </c>
      <c r="Q72" s="206">
        <v>360</v>
      </c>
      <c r="R72" s="206">
        <v>447</v>
      </c>
      <c r="S72" s="206">
        <v>447</v>
      </c>
      <c r="T72" s="206">
        <v>460</v>
      </c>
      <c r="U72" s="206">
        <v>460</v>
      </c>
      <c r="V72" s="206">
        <v>460</v>
      </c>
      <c r="W72" s="206">
        <v>562</v>
      </c>
      <c r="X72" s="206">
        <v>562</v>
      </c>
      <c r="Y72" s="206">
        <v>562</v>
      </c>
      <c r="Z72" s="207">
        <v>344</v>
      </c>
      <c r="AA72" s="206">
        <v>344</v>
      </c>
      <c r="AB72" s="206">
        <v>393</v>
      </c>
      <c r="AC72" s="206">
        <v>296</v>
      </c>
      <c r="AD72" s="206">
        <v>393</v>
      </c>
      <c r="AE72" s="206">
        <v>393</v>
      </c>
      <c r="AF72" s="206">
        <v>343</v>
      </c>
      <c r="AG72" s="206">
        <v>343</v>
      </c>
      <c r="AH72" s="206">
        <v>343</v>
      </c>
      <c r="AI72" s="206">
        <v>434</v>
      </c>
      <c r="AJ72" s="206">
        <v>434</v>
      </c>
      <c r="AK72" s="206">
        <v>434</v>
      </c>
      <c r="AL72" s="222">
        <v>167</v>
      </c>
      <c r="AM72" s="221">
        <v>167</v>
      </c>
      <c r="AN72" s="221">
        <v>153</v>
      </c>
      <c r="AO72" s="221">
        <v>122</v>
      </c>
      <c r="AP72" s="221">
        <v>153</v>
      </c>
      <c r="AQ72" s="221">
        <v>153</v>
      </c>
      <c r="AR72" s="221">
        <v>139</v>
      </c>
      <c r="AS72" s="221">
        <v>139</v>
      </c>
      <c r="AT72" s="221">
        <v>139</v>
      </c>
      <c r="AU72" s="221">
        <v>106</v>
      </c>
      <c r="AV72" s="221">
        <v>106</v>
      </c>
      <c r="AW72" s="221">
        <v>106</v>
      </c>
      <c r="AX72" s="207">
        <v>195</v>
      </c>
      <c r="AY72" s="206">
        <v>195</v>
      </c>
      <c r="AZ72" s="221">
        <v>159</v>
      </c>
      <c r="BA72" s="221">
        <v>145</v>
      </c>
      <c r="BB72" s="221">
        <v>159</v>
      </c>
      <c r="BC72" s="221">
        <v>159</v>
      </c>
      <c r="BD72" s="206">
        <v>137</v>
      </c>
      <c r="BE72" s="206">
        <v>164</v>
      </c>
      <c r="BF72" s="206">
        <v>137</v>
      </c>
      <c r="BG72" s="206">
        <v>163</v>
      </c>
      <c r="BH72" s="206">
        <v>163</v>
      </c>
      <c r="BI72" s="206">
        <v>163</v>
      </c>
      <c r="BJ72" s="215"/>
    </row>
    <row r="73" spans="1:62" ht="12">
      <c r="A73" s="214">
        <v>67</v>
      </c>
      <c r="B73" s="220">
        <v>628</v>
      </c>
      <c r="C73" s="220">
        <v>530</v>
      </c>
      <c r="D73" s="220">
        <v>515</v>
      </c>
      <c r="E73" s="220">
        <v>446</v>
      </c>
      <c r="F73" s="220">
        <v>565</v>
      </c>
      <c r="G73" s="220">
        <v>451</v>
      </c>
      <c r="H73" s="220">
        <v>492</v>
      </c>
      <c r="I73" s="220">
        <v>658</v>
      </c>
      <c r="J73" s="220">
        <v>492</v>
      </c>
      <c r="K73" s="220">
        <v>900</v>
      </c>
      <c r="L73" s="220">
        <v>672</v>
      </c>
      <c r="M73" s="220">
        <v>835</v>
      </c>
      <c r="N73" s="207">
        <v>522</v>
      </c>
      <c r="O73" s="206">
        <v>522</v>
      </c>
      <c r="P73" s="206">
        <v>447</v>
      </c>
      <c r="Q73" s="206">
        <v>360</v>
      </c>
      <c r="R73" s="206">
        <v>447</v>
      </c>
      <c r="S73" s="206">
        <v>447</v>
      </c>
      <c r="T73" s="206">
        <v>460</v>
      </c>
      <c r="U73" s="206">
        <v>460</v>
      </c>
      <c r="V73" s="206">
        <v>460</v>
      </c>
      <c r="W73" s="206">
        <v>562</v>
      </c>
      <c r="X73" s="206">
        <v>562</v>
      </c>
      <c r="Y73" s="206">
        <v>562</v>
      </c>
      <c r="Z73" s="207">
        <v>344</v>
      </c>
      <c r="AA73" s="206">
        <v>344</v>
      </c>
      <c r="AB73" s="206">
        <v>393</v>
      </c>
      <c r="AC73" s="206">
        <v>296</v>
      </c>
      <c r="AD73" s="206">
        <v>393</v>
      </c>
      <c r="AE73" s="206">
        <v>393</v>
      </c>
      <c r="AF73" s="206">
        <v>343</v>
      </c>
      <c r="AG73" s="206">
        <v>343</v>
      </c>
      <c r="AH73" s="206">
        <v>343</v>
      </c>
      <c r="AI73" s="206">
        <v>434</v>
      </c>
      <c r="AJ73" s="206">
        <v>434</v>
      </c>
      <c r="AK73" s="206">
        <v>434</v>
      </c>
      <c r="AL73" s="222">
        <v>167</v>
      </c>
      <c r="AM73" s="221">
        <v>167</v>
      </c>
      <c r="AN73" s="221">
        <v>153</v>
      </c>
      <c r="AO73" s="221">
        <v>122</v>
      </c>
      <c r="AP73" s="221">
        <v>153</v>
      </c>
      <c r="AQ73" s="221">
        <v>153</v>
      </c>
      <c r="AR73" s="221">
        <v>139</v>
      </c>
      <c r="AS73" s="221">
        <v>139</v>
      </c>
      <c r="AT73" s="221">
        <v>139</v>
      </c>
      <c r="AU73" s="221">
        <v>106</v>
      </c>
      <c r="AV73" s="221">
        <v>106</v>
      </c>
      <c r="AW73" s="221">
        <v>106</v>
      </c>
      <c r="AX73" s="207">
        <v>195</v>
      </c>
      <c r="AY73" s="206">
        <v>195</v>
      </c>
      <c r="AZ73" s="221">
        <v>159</v>
      </c>
      <c r="BA73" s="221">
        <v>145</v>
      </c>
      <c r="BB73" s="221">
        <v>159</v>
      </c>
      <c r="BC73" s="221">
        <v>159</v>
      </c>
      <c r="BD73" s="206">
        <v>137</v>
      </c>
      <c r="BE73" s="206">
        <v>164</v>
      </c>
      <c r="BF73" s="206">
        <v>137</v>
      </c>
      <c r="BG73" s="206">
        <v>163</v>
      </c>
      <c r="BH73" s="206">
        <v>163</v>
      </c>
      <c r="BI73" s="206">
        <v>163</v>
      </c>
      <c r="BJ73" s="215"/>
    </row>
    <row r="74" spans="1:62" ht="12">
      <c r="A74" s="214">
        <v>68</v>
      </c>
      <c r="B74" s="220">
        <v>635</v>
      </c>
      <c r="C74" s="220">
        <v>537</v>
      </c>
      <c r="D74" s="220">
        <v>515</v>
      </c>
      <c r="E74" s="220">
        <v>446</v>
      </c>
      <c r="F74" s="220">
        <v>565</v>
      </c>
      <c r="G74" s="220">
        <v>451</v>
      </c>
      <c r="H74" s="220">
        <v>502</v>
      </c>
      <c r="I74" s="220">
        <v>668</v>
      </c>
      <c r="J74" s="220">
        <v>502</v>
      </c>
      <c r="K74" s="220">
        <v>900</v>
      </c>
      <c r="L74" s="220">
        <v>672</v>
      </c>
      <c r="M74" s="220">
        <v>835</v>
      </c>
      <c r="N74" s="207">
        <v>528</v>
      </c>
      <c r="O74" s="206">
        <v>528</v>
      </c>
      <c r="P74" s="206">
        <v>447</v>
      </c>
      <c r="Q74" s="206">
        <v>360</v>
      </c>
      <c r="R74" s="206">
        <v>447</v>
      </c>
      <c r="S74" s="206">
        <v>447</v>
      </c>
      <c r="T74" s="206">
        <v>469</v>
      </c>
      <c r="U74" s="206">
        <v>469</v>
      </c>
      <c r="V74" s="206">
        <v>469</v>
      </c>
      <c r="W74" s="206">
        <v>562</v>
      </c>
      <c r="X74" s="206">
        <v>562</v>
      </c>
      <c r="Y74" s="206">
        <v>562</v>
      </c>
      <c r="Z74" s="207">
        <v>348</v>
      </c>
      <c r="AA74" s="206">
        <v>348</v>
      </c>
      <c r="AB74" s="206">
        <v>393</v>
      </c>
      <c r="AC74" s="206">
        <v>296</v>
      </c>
      <c r="AD74" s="206">
        <v>393</v>
      </c>
      <c r="AE74" s="206">
        <v>393</v>
      </c>
      <c r="AF74" s="206">
        <v>348</v>
      </c>
      <c r="AG74" s="206">
        <v>348</v>
      </c>
      <c r="AH74" s="206">
        <v>348</v>
      </c>
      <c r="AI74" s="206">
        <v>434</v>
      </c>
      <c r="AJ74" s="206">
        <v>434</v>
      </c>
      <c r="AK74" s="206">
        <v>434</v>
      </c>
      <c r="AL74" s="222">
        <v>167</v>
      </c>
      <c r="AM74" s="221">
        <v>167</v>
      </c>
      <c r="AN74" s="221">
        <v>153</v>
      </c>
      <c r="AO74" s="221">
        <v>122</v>
      </c>
      <c r="AP74" s="221">
        <v>153</v>
      </c>
      <c r="AQ74" s="221">
        <v>153</v>
      </c>
      <c r="AR74" s="221">
        <v>139</v>
      </c>
      <c r="AS74" s="221">
        <v>139</v>
      </c>
      <c r="AT74" s="221">
        <v>139</v>
      </c>
      <c r="AU74" s="221">
        <v>106</v>
      </c>
      <c r="AV74" s="221">
        <v>106</v>
      </c>
      <c r="AW74" s="221">
        <v>106</v>
      </c>
      <c r="AX74" s="207">
        <v>195</v>
      </c>
      <c r="AY74" s="206">
        <v>195</v>
      </c>
      <c r="AZ74" s="221">
        <v>159</v>
      </c>
      <c r="BA74" s="221">
        <v>145</v>
      </c>
      <c r="BB74" s="221">
        <v>159</v>
      </c>
      <c r="BC74" s="221">
        <v>159</v>
      </c>
      <c r="BD74" s="206">
        <v>138</v>
      </c>
      <c r="BE74" s="206">
        <v>165</v>
      </c>
      <c r="BF74" s="206">
        <v>138</v>
      </c>
      <c r="BG74" s="206">
        <v>163</v>
      </c>
      <c r="BH74" s="206">
        <v>163</v>
      </c>
      <c r="BI74" s="206">
        <v>163</v>
      </c>
      <c r="BJ74" s="215"/>
    </row>
    <row r="75" spans="1:62" ht="12">
      <c r="A75" s="214">
        <v>69</v>
      </c>
      <c r="B75" s="220">
        <v>635</v>
      </c>
      <c r="C75" s="220">
        <v>537</v>
      </c>
      <c r="D75" s="220">
        <v>515</v>
      </c>
      <c r="E75" s="220">
        <v>446</v>
      </c>
      <c r="F75" s="220">
        <v>565</v>
      </c>
      <c r="G75" s="220">
        <v>451</v>
      </c>
      <c r="H75" s="220">
        <v>502</v>
      </c>
      <c r="I75" s="220">
        <v>668</v>
      </c>
      <c r="J75" s="220">
        <v>502</v>
      </c>
      <c r="K75" s="220">
        <v>900</v>
      </c>
      <c r="L75" s="220">
        <v>672</v>
      </c>
      <c r="M75" s="220">
        <v>835</v>
      </c>
      <c r="N75" s="207">
        <v>528</v>
      </c>
      <c r="O75" s="206">
        <v>528</v>
      </c>
      <c r="P75" s="206">
        <v>447</v>
      </c>
      <c r="Q75" s="206">
        <v>360</v>
      </c>
      <c r="R75" s="206">
        <v>447</v>
      </c>
      <c r="S75" s="206">
        <v>447</v>
      </c>
      <c r="T75" s="206">
        <v>469</v>
      </c>
      <c r="U75" s="206">
        <v>469</v>
      </c>
      <c r="V75" s="206">
        <v>469</v>
      </c>
      <c r="W75" s="206">
        <v>562</v>
      </c>
      <c r="X75" s="206">
        <v>562</v>
      </c>
      <c r="Y75" s="206">
        <v>562</v>
      </c>
      <c r="Z75" s="207">
        <v>348</v>
      </c>
      <c r="AA75" s="206">
        <v>348</v>
      </c>
      <c r="AB75" s="206">
        <v>393</v>
      </c>
      <c r="AC75" s="206">
        <v>296</v>
      </c>
      <c r="AD75" s="206">
        <v>393</v>
      </c>
      <c r="AE75" s="206">
        <v>393</v>
      </c>
      <c r="AF75" s="206">
        <v>348</v>
      </c>
      <c r="AG75" s="206">
        <v>348</v>
      </c>
      <c r="AH75" s="206">
        <v>348</v>
      </c>
      <c r="AI75" s="206">
        <v>434</v>
      </c>
      <c r="AJ75" s="206">
        <v>434</v>
      </c>
      <c r="AK75" s="206">
        <v>434</v>
      </c>
      <c r="AL75" s="222">
        <v>167</v>
      </c>
      <c r="AM75" s="221">
        <v>167</v>
      </c>
      <c r="AN75" s="221">
        <v>153</v>
      </c>
      <c r="AO75" s="221">
        <v>122</v>
      </c>
      <c r="AP75" s="221">
        <v>153</v>
      </c>
      <c r="AQ75" s="221">
        <v>153</v>
      </c>
      <c r="AR75" s="221">
        <v>139</v>
      </c>
      <c r="AS75" s="221">
        <v>139</v>
      </c>
      <c r="AT75" s="221">
        <v>139</v>
      </c>
      <c r="AU75" s="221">
        <v>106</v>
      </c>
      <c r="AV75" s="221">
        <v>106</v>
      </c>
      <c r="AW75" s="221">
        <v>106</v>
      </c>
      <c r="AX75" s="207">
        <v>195</v>
      </c>
      <c r="AY75" s="206">
        <v>195</v>
      </c>
      <c r="AZ75" s="221">
        <v>159</v>
      </c>
      <c r="BA75" s="221">
        <v>145</v>
      </c>
      <c r="BB75" s="221">
        <v>159</v>
      </c>
      <c r="BC75" s="221">
        <v>159</v>
      </c>
      <c r="BD75" s="206">
        <v>138</v>
      </c>
      <c r="BE75" s="206">
        <v>165</v>
      </c>
      <c r="BF75" s="206">
        <v>138</v>
      </c>
      <c r="BG75" s="206">
        <v>163</v>
      </c>
      <c r="BH75" s="206">
        <v>163</v>
      </c>
      <c r="BI75" s="206">
        <v>163</v>
      </c>
      <c r="BJ75" s="215"/>
    </row>
    <row r="76" spans="1:62" ht="12">
      <c r="A76" s="214">
        <v>70</v>
      </c>
      <c r="B76" s="220">
        <v>640</v>
      </c>
      <c r="C76" s="220">
        <v>542</v>
      </c>
      <c r="D76" s="220">
        <v>515</v>
      </c>
      <c r="E76" s="220">
        <v>446</v>
      </c>
      <c r="F76" s="220">
        <v>565</v>
      </c>
      <c r="G76" s="220">
        <v>451</v>
      </c>
      <c r="H76" s="220">
        <v>508</v>
      </c>
      <c r="I76" s="220">
        <v>675</v>
      </c>
      <c r="J76" s="220">
        <v>508</v>
      </c>
      <c r="K76" s="220">
        <v>900</v>
      </c>
      <c r="L76" s="220">
        <v>672</v>
      </c>
      <c r="M76" s="220">
        <v>835</v>
      </c>
      <c r="N76" s="207">
        <v>530</v>
      </c>
      <c r="O76" s="206">
        <v>530</v>
      </c>
      <c r="P76" s="206">
        <v>447</v>
      </c>
      <c r="Q76" s="206">
        <v>360</v>
      </c>
      <c r="R76" s="206">
        <v>447</v>
      </c>
      <c r="S76" s="206">
        <v>447</v>
      </c>
      <c r="T76" s="206">
        <v>475</v>
      </c>
      <c r="U76" s="206">
        <v>475</v>
      </c>
      <c r="V76" s="206">
        <v>475</v>
      </c>
      <c r="W76" s="206">
        <v>562</v>
      </c>
      <c r="X76" s="206">
        <v>562</v>
      </c>
      <c r="Y76" s="206">
        <v>562</v>
      </c>
      <c r="Z76" s="207">
        <v>351</v>
      </c>
      <c r="AA76" s="206">
        <v>351</v>
      </c>
      <c r="AB76" s="206">
        <v>393</v>
      </c>
      <c r="AC76" s="206">
        <v>296</v>
      </c>
      <c r="AD76" s="206">
        <v>393</v>
      </c>
      <c r="AE76" s="206">
        <v>393</v>
      </c>
      <c r="AF76" s="206">
        <v>351</v>
      </c>
      <c r="AG76" s="206">
        <v>351</v>
      </c>
      <c r="AH76" s="206">
        <v>351</v>
      </c>
      <c r="AI76" s="206">
        <v>434</v>
      </c>
      <c r="AJ76" s="206">
        <v>434</v>
      </c>
      <c r="AK76" s="206">
        <v>434</v>
      </c>
      <c r="AL76" s="222">
        <v>167</v>
      </c>
      <c r="AM76" s="221">
        <v>167</v>
      </c>
      <c r="AN76" s="221">
        <v>153</v>
      </c>
      <c r="AO76" s="221">
        <v>122</v>
      </c>
      <c r="AP76" s="221">
        <v>153</v>
      </c>
      <c r="AQ76" s="221">
        <v>153</v>
      </c>
      <c r="AR76" s="221">
        <v>139</v>
      </c>
      <c r="AS76" s="221">
        <v>139</v>
      </c>
      <c r="AT76" s="221">
        <v>139</v>
      </c>
      <c r="AU76" s="221">
        <v>106</v>
      </c>
      <c r="AV76" s="221">
        <v>106</v>
      </c>
      <c r="AW76" s="221">
        <v>106</v>
      </c>
      <c r="AX76" s="207">
        <v>195</v>
      </c>
      <c r="AY76" s="206">
        <v>195</v>
      </c>
      <c r="AZ76" s="221">
        <v>159</v>
      </c>
      <c r="BA76" s="221">
        <v>145</v>
      </c>
      <c r="BB76" s="221">
        <v>159</v>
      </c>
      <c r="BC76" s="221">
        <v>159</v>
      </c>
      <c r="BD76" s="206">
        <v>139</v>
      </c>
      <c r="BE76" s="206">
        <v>166</v>
      </c>
      <c r="BF76" s="206">
        <v>139</v>
      </c>
      <c r="BG76" s="206">
        <v>163</v>
      </c>
      <c r="BH76" s="206">
        <v>163</v>
      </c>
      <c r="BI76" s="206">
        <v>163</v>
      </c>
      <c r="BJ76" s="215"/>
    </row>
    <row r="77" spans="1:62" ht="12">
      <c r="A77" s="214">
        <v>71</v>
      </c>
      <c r="B77" s="220">
        <v>640</v>
      </c>
      <c r="C77" s="220">
        <v>542</v>
      </c>
      <c r="D77" s="220">
        <v>519</v>
      </c>
      <c r="E77" s="220">
        <v>446</v>
      </c>
      <c r="F77" s="220">
        <v>572</v>
      </c>
      <c r="G77" s="220">
        <v>455</v>
      </c>
      <c r="H77" s="220">
        <v>508</v>
      </c>
      <c r="I77" s="220">
        <v>675</v>
      </c>
      <c r="J77" s="220">
        <v>508</v>
      </c>
      <c r="K77" s="220">
        <v>919</v>
      </c>
      <c r="L77" s="220">
        <v>689</v>
      </c>
      <c r="M77" s="220">
        <v>860</v>
      </c>
      <c r="N77" s="207">
        <v>530</v>
      </c>
      <c r="O77" s="206">
        <v>530</v>
      </c>
      <c r="P77" s="206">
        <v>450</v>
      </c>
      <c r="Q77" s="206">
        <v>360</v>
      </c>
      <c r="R77" s="206">
        <v>450</v>
      </c>
      <c r="S77" s="206">
        <v>450</v>
      </c>
      <c r="T77" s="206">
        <v>475</v>
      </c>
      <c r="U77" s="206">
        <v>475</v>
      </c>
      <c r="V77" s="206">
        <v>475</v>
      </c>
      <c r="W77" s="206">
        <v>572</v>
      </c>
      <c r="X77" s="206">
        <v>572</v>
      </c>
      <c r="Y77" s="206">
        <v>572</v>
      </c>
      <c r="Z77" s="207">
        <v>351</v>
      </c>
      <c r="AA77" s="206">
        <v>351</v>
      </c>
      <c r="AB77" s="206">
        <v>399</v>
      </c>
      <c r="AC77" s="206">
        <v>296</v>
      </c>
      <c r="AD77" s="206">
        <v>399</v>
      </c>
      <c r="AE77" s="206">
        <v>399</v>
      </c>
      <c r="AF77" s="206">
        <v>351</v>
      </c>
      <c r="AG77" s="206">
        <v>351</v>
      </c>
      <c r="AH77" s="206">
        <v>351</v>
      </c>
      <c r="AI77" s="206">
        <v>443</v>
      </c>
      <c r="AJ77" s="206">
        <v>443</v>
      </c>
      <c r="AK77" s="206">
        <v>443</v>
      </c>
      <c r="AL77" s="222">
        <v>167</v>
      </c>
      <c r="AM77" s="221">
        <v>167</v>
      </c>
      <c r="AN77" s="221">
        <v>153</v>
      </c>
      <c r="AO77" s="221">
        <v>122</v>
      </c>
      <c r="AP77" s="221">
        <v>153</v>
      </c>
      <c r="AQ77" s="221">
        <v>153</v>
      </c>
      <c r="AR77" s="221">
        <v>139</v>
      </c>
      <c r="AS77" s="221">
        <v>139</v>
      </c>
      <c r="AT77" s="221">
        <v>139</v>
      </c>
      <c r="AU77" s="221">
        <v>106</v>
      </c>
      <c r="AV77" s="221">
        <v>106</v>
      </c>
      <c r="AW77" s="221">
        <v>106</v>
      </c>
      <c r="AX77" s="207">
        <v>195</v>
      </c>
      <c r="AY77" s="206">
        <v>195</v>
      </c>
      <c r="AZ77" s="221">
        <v>159</v>
      </c>
      <c r="BA77" s="221">
        <v>145</v>
      </c>
      <c r="BB77" s="221">
        <v>159</v>
      </c>
      <c r="BC77" s="221">
        <v>159</v>
      </c>
      <c r="BD77" s="206">
        <v>139</v>
      </c>
      <c r="BE77" s="206">
        <v>166</v>
      </c>
      <c r="BF77" s="206">
        <v>139</v>
      </c>
      <c r="BG77" s="206">
        <v>163</v>
      </c>
      <c r="BH77" s="206">
        <v>163</v>
      </c>
      <c r="BI77" s="206">
        <v>163</v>
      </c>
      <c r="BJ77" s="215"/>
    </row>
    <row r="78" spans="1:62" ht="12">
      <c r="A78" s="214">
        <v>72</v>
      </c>
      <c r="B78" s="220">
        <v>640</v>
      </c>
      <c r="C78" s="220">
        <v>542</v>
      </c>
      <c r="D78" s="220">
        <v>519</v>
      </c>
      <c r="E78" s="220">
        <v>446</v>
      </c>
      <c r="F78" s="220">
        <v>572</v>
      </c>
      <c r="G78" s="220">
        <v>455</v>
      </c>
      <c r="H78" s="220">
        <v>508</v>
      </c>
      <c r="I78" s="220">
        <v>675</v>
      </c>
      <c r="J78" s="220">
        <v>508</v>
      </c>
      <c r="K78" s="220">
        <v>919</v>
      </c>
      <c r="L78" s="220">
        <v>689</v>
      </c>
      <c r="M78" s="220">
        <v>860</v>
      </c>
      <c r="N78" s="207">
        <v>530</v>
      </c>
      <c r="O78" s="206">
        <v>530</v>
      </c>
      <c r="P78" s="206">
        <v>450</v>
      </c>
      <c r="Q78" s="206">
        <v>360</v>
      </c>
      <c r="R78" s="206">
        <v>450</v>
      </c>
      <c r="S78" s="206">
        <v>450</v>
      </c>
      <c r="T78" s="206">
        <v>475</v>
      </c>
      <c r="U78" s="206">
        <v>475</v>
      </c>
      <c r="V78" s="206">
        <v>475</v>
      </c>
      <c r="W78" s="206">
        <v>572</v>
      </c>
      <c r="X78" s="206">
        <v>572</v>
      </c>
      <c r="Y78" s="206">
        <v>572</v>
      </c>
      <c r="Z78" s="207">
        <v>351</v>
      </c>
      <c r="AA78" s="206">
        <v>351</v>
      </c>
      <c r="AB78" s="206">
        <v>399</v>
      </c>
      <c r="AC78" s="206">
        <v>296</v>
      </c>
      <c r="AD78" s="206">
        <v>399</v>
      </c>
      <c r="AE78" s="206">
        <v>399</v>
      </c>
      <c r="AF78" s="206">
        <v>351</v>
      </c>
      <c r="AG78" s="206">
        <v>351</v>
      </c>
      <c r="AH78" s="206">
        <v>351</v>
      </c>
      <c r="AI78" s="206">
        <v>443</v>
      </c>
      <c r="AJ78" s="206">
        <v>443</v>
      </c>
      <c r="AK78" s="206">
        <v>443</v>
      </c>
      <c r="AL78" s="222">
        <v>167</v>
      </c>
      <c r="AM78" s="221">
        <v>167</v>
      </c>
      <c r="AN78" s="221">
        <v>153</v>
      </c>
      <c r="AO78" s="221">
        <v>122</v>
      </c>
      <c r="AP78" s="221">
        <v>153</v>
      </c>
      <c r="AQ78" s="221">
        <v>153</v>
      </c>
      <c r="AR78" s="221">
        <v>139</v>
      </c>
      <c r="AS78" s="221">
        <v>139</v>
      </c>
      <c r="AT78" s="221">
        <v>139</v>
      </c>
      <c r="AU78" s="221">
        <v>106</v>
      </c>
      <c r="AV78" s="221">
        <v>106</v>
      </c>
      <c r="AW78" s="221">
        <v>106</v>
      </c>
      <c r="AX78" s="207">
        <v>195</v>
      </c>
      <c r="AY78" s="206">
        <v>195</v>
      </c>
      <c r="AZ78" s="221">
        <v>159</v>
      </c>
      <c r="BA78" s="221">
        <v>145</v>
      </c>
      <c r="BB78" s="221">
        <v>159</v>
      </c>
      <c r="BC78" s="221">
        <v>159</v>
      </c>
      <c r="BD78" s="206">
        <v>139</v>
      </c>
      <c r="BE78" s="206">
        <v>166</v>
      </c>
      <c r="BF78" s="206">
        <v>139</v>
      </c>
      <c r="BG78" s="206">
        <v>163</v>
      </c>
      <c r="BH78" s="206">
        <v>163</v>
      </c>
      <c r="BI78" s="206">
        <v>163</v>
      </c>
      <c r="BJ78" s="215"/>
    </row>
    <row r="79" spans="1:62" ht="12">
      <c r="A79" s="214">
        <v>73</v>
      </c>
      <c r="B79" s="220">
        <v>644</v>
      </c>
      <c r="C79" s="220">
        <v>546</v>
      </c>
      <c r="D79" s="220">
        <v>519</v>
      </c>
      <c r="E79" s="220">
        <v>446</v>
      </c>
      <c r="F79" s="220">
        <v>572</v>
      </c>
      <c r="G79" s="220">
        <v>455</v>
      </c>
      <c r="H79" s="220">
        <v>516</v>
      </c>
      <c r="I79" s="220">
        <v>683</v>
      </c>
      <c r="J79" s="220">
        <v>516</v>
      </c>
      <c r="K79" s="220">
        <v>919</v>
      </c>
      <c r="L79" s="220">
        <v>689</v>
      </c>
      <c r="M79" s="220">
        <v>860</v>
      </c>
      <c r="N79" s="207">
        <v>536</v>
      </c>
      <c r="O79" s="206">
        <v>536</v>
      </c>
      <c r="P79" s="206">
        <v>450</v>
      </c>
      <c r="Q79" s="206">
        <v>360</v>
      </c>
      <c r="R79" s="206">
        <v>450</v>
      </c>
      <c r="S79" s="206">
        <v>450</v>
      </c>
      <c r="T79" s="206">
        <v>482</v>
      </c>
      <c r="U79" s="206">
        <v>482</v>
      </c>
      <c r="V79" s="206">
        <v>482</v>
      </c>
      <c r="W79" s="206">
        <v>572</v>
      </c>
      <c r="X79" s="206">
        <v>572</v>
      </c>
      <c r="Y79" s="206">
        <v>572</v>
      </c>
      <c r="Z79" s="207">
        <v>355</v>
      </c>
      <c r="AA79" s="206">
        <v>355</v>
      </c>
      <c r="AB79" s="206">
        <v>399</v>
      </c>
      <c r="AC79" s="206">
        <v>296</v>
      </c>
      <c r="AD79" s="206">
        <v>399</v>
      </c>
      <c r="AE79" s="206">
        <v>399</v>
      </c>
      <c r="AF79" s="206">
        <v>355</v>
      </c>
      <c r="AG79" s="206">
        <v>355</v>
      </c>
      <c r="AH79" s="206">
        <v>355</v>
      </c>
      <c r="AI79" s="206">
        <v>443</v>
      </c>
      <c r="AJ79" s="206">
        <v>443</v>
      </c>
      <c r="AK79" s="206">
        <v>443</v>
      </c>
      <c r="AL79" s="222">
        <v>167</v>
      </c>
      <c r="AM79" s="221">
        <v>167</v>
      </c>
      <c r="AN79" s="221">
        <v>153</v>
      </c>
      <c r="AO79" s="221">
        <v>122</v>
      </c>
      <c r="AP79" s="221">
        <v>153</v>
      </c>
      <c r="AQ79" s="221">
        <v>153</v>
      </c>
      <c r="AR79" s="221">
        <v>139</v>
      </c>
      <c r="AS79" s="221">
        <v>139</v>
      </c>
      <c r="AT79" s="221">
        <v>139</v>
      </c>
      <c r="AU79" s="221">
        <v>106</v>
      </c>
      <c r="AV79" s="221">
        <v>106</v>
      </c>
      <c r="AW79" s="221">
        <v>106</v>
      </c>
      <c r="AX79" s="207">
        <v>195</v>
      </c>
      <c r="AY79" s="206">
        <v>195</v>
      </c>
      <c r="AZ79" s="221">
        <v>159</v>
      </c>
      <c r="BA79" s="221">
        <v>145</v>
      </c>
      <c r="BB79" s="221">
        <v>159</v>
      </c>
      <c r="BC79" s="221">
        <v>159</v>
      </c>
      <c r="BD79" s="206">
        <v>140</v>
      </c>
      <c r="BE79" s="206">
        <v>167</v>
      </c>
      <c r="BF79" s="206">
        <v>140</v>
      </c>
      <c r="BG79" s="206">
        <v>163</v>
      </c>
      <c r="BH79" s="206">
        <v>163</v>
      </c>
      <c r="BI79" s="206">
        <v>163</v>
      </c>
      <c r="BJ79" s="215"/>
    </row>
    <row r="80" spans="1:62" ht="12">
      <c r="A80" s="214">
        <v>74</v>
      </c>
      <c r="B80" s="220">
        <v>644</v>
      </c>
      <c r="C80" s="220">
        <v>546</v>
      </c>
      <c r="D80" s="220">
        <v>519</v>
      </c>
      <c r="E80" s="220">
        <v>446</v>
      </c>
      <c r="F80" s="220">
        <v>572</v>
      </c>
      <c r="G80" s="220">
        <v>455</v>
      </c>
      <c r="H80" s="220">
        <v>516</v>
      </c>
      <c r="I80" s="220">
        <v>683</v>
      </c>
      <c r="J80" s="220">
        <v>516</v>
      </c>
      <c r="K80" s="220">
        <v>919</v>
      </c>
      <c r="L80" s="220">
        <v>689</v>
      </c>
      <c r="M80" s="220">
        <v>860</v>
      </c>
      <c r="N80" s="207">
        <v>536</v>
      </c>
      <c r="O80" s="206">
        <v>536</v>
      </c>
      <c r="P80" s="206">
        <v>450</v>
      </c>
      <c r="Q80" s="206">
        <v>360</v>
      </c>
      <c r="R80" s="206">
        <v>450</v>
      </c>
      <c r="S80" s="206">
        <v>450</v>
      </c>
      <c r="T80" s="206">
        <v>482</v>
      </c>
      <c r="U80" s="206">
        <v>482</v>
      </c>
      <c r="V80" s="206">
        <v>482</v>
      </c>
      <c r="W80" s="206">
        <v>572</v>
      </c>
      <c r="X80" s="206">
        <v>572</v>
      </c>
      <c r="Y80" s="206">
        <v>572</v>
      </c>
      <c r="Z80" s="207">
        <v>355</v>
      </c>
      <c r="AA80" s="206">
        <v>355</v>
      </c>
      <c r="AB80" s="206">
        <v>399</v>
      </c>
      <c r="AC80" s="206">
        <v>296</v>
      </c>
      <c r="AD80" s="206">
        <v>399</v>
      </c>
      <c r="AE80" s="206">
        <v>399</v>
      </c>
      <c r="AF80" s="206">
        <v>355</v>
      </c>
      <c r="AG80" s="206">
        <v>355</v>
      </c>
      <c r="AH80" s="206">
        <v>355</v>
      </c>
      <c r="AI80" s="206">
        <v>443</v>
      </c>
      <c r="AJ80" s="206">
        <v>443</v>
      </c>
      <c r="AK80" s="206">
        <v>443</v>
      </c>
      <c r="AL80" s="222">
        <v>167</v>
      </c>
      <c r="AM80" s="221">
        <v>167</v>
      </c>
      <c r="AN80" s="221">
        <v>153</v>
      </c>
      <c r="AO80" s="221">
        <v>122</v>
      </c>
      <c r="AP80" s="221">
        <v>153</v>
      </c>
      <c r="AQ80" s="221">
        <v>153</v>
      </c>
      <c r="AR80" s="221">
        <v>139</v>
      </c>
      <c r="AS80" s="221">
        <v>139</v>
      </c>
      <c r="AT80" s="221">
        <v>139</v>
      </c>
      <c r="AU80" s="221">
        <v>106</v>
      </c>
      <c r="AV80" s="221">
        <v>106</v>
      </c>
      <c r="AW80" s="221">
        <v>106</v>
      </c>
      <c r="AX80" s="207">
        <v>195</v>
      </c>
      <c r="AY80" s="206">
        <v>195</v>
      </c>
      <c r="AZ80" s="221">
        <v>159</v>
      </c>
      <c r="BA80" s="221">
        <v>145</v>
      </c>
      <c r="BB80" s="221">
        <v>159</v>
      </c>
      <c r="BC80" s="221">
        <v>159</v>
      </c>
      <c r="BD80" s="206">
        <v>140</v>
      </c>
      <c r="BE80" s="206">
        <v>167</v>
      </c>
      <c r="BF80" s="206">
        <v>140</v>
      </c>
      <c r="BG80" s="206">
        <v>163</v>
      </c>
      <c r="BH80" s="206">
        <v>163</v>
      </c>
      <c r="BI80" s="206">
        <v>163</v>
      </c>
      <c r="BJ80" s="215"/>
    </row>
    <row r="81" spans="1:62" ht="12">
      <c r="A81" s="214">
        <v>75</v>
      </c>
      <c r="B81" s="220">
        <v>647</v>
      </c>
      <c r="C81" s="220">
        <v>550</v>
      </c>
      <c r="D81" s="220">
        <v>519</v>
      </c>
      <c r="E81" s="220">
        <v>446</v>
      </c>
      <c r="F81" s="220">
        <v>572</v>
      </c>
      <c r="G81" s="220">
        <v>455</v>
      </c>
      <c r="H81" s="220">
        <v>521</v>
      </c>
      <c r="I81" s="220">
        <v>689</v>
      </c>
      <c r="J81" s="220">
        <v>521</v>
      </c>
      <c r="K81" s="220">
        <v>919</v>
      </c>
      <c r="L81" s="220">
        <v>689</v>
      </c>
      <c r="M81" s="220">
        <v>860</v>
      </c>
      <c r="N81" s="207">
        <v>537</v>
      </c>
      <c r="O81" s="206">
        <v>537</v>
      </c>
      <c r="P81" s="206">
        <v>450</v>
      </c>
      <c r="Q81" s="206">
        <v>360</v>
      </c>
      <c r="R81" s="206">
        <v>450</v>
      </c>
      <c r="S81" s="206">
        <v>450</v>
      </c>
      <c r="T81" s="206">
        <v>487</v>
      </c>
      <c r="U81" s="206">
        <v>487</v>
      </c>
      <c r="V81" s="206">
        <v>487</v>
      </c>
      <c r="W81" s="206">
        <v>572</v>
      </c>
      <c r="X81" s="206">
        <v>572</v>
      </c>
      <c r="Y81" s="206">
        <v>572</v>
      </c>
      <c r="Z81" s="207">
        <v>358</v>
      </c>
      <c r="AA81" s="206">
        <v>358</v>
      </c>
      <c r="AB81" s="206">
        <v>399</v>
      </c>
      <c r="AC81" s="206">
        <v>296</v>
      </c>
      <c r="AD81" s="206">
        <v>399</v>
      </c>
      <c r="AE81" s="206">
        <v>399</v>
      </c>
      <c r="AF81" s="206">
        <v>358</v>
      </c>
      <c r="AG81" s="206">
        <v>358</v>
      </c>
      <c r="AH81" s="206">
        <v>358</v>
      </c>
      <c r="AI81" s="206">
        <v>443</v>
      </c>
      <c r="AJ81" s="206">
        <v>443</v>
      </c>
      <c r="AK81" s="206">
        <v>443</v>
      </c>
      <c r="AL81" s="222">
        <v>167</v>
      </c>
      <c r="AM81" s="221">
        <v>167</v>
      </c>
      <c r="AN81" s="221">
        <v>153</v>
      </c>
      <c r="AO81" s="221">
        <v>122</v>
      </c>
      <c r="AP81" s="221">
        <v>153</v>
      </c>
      <c r="AQ81" s="221">
        <v>153</v>
      </c>
      <c r="AR81" s="221">
        <v>139</v>
      </c>
      <c r="AS81" s="221">
        <v>139</v>
      </c>
      <c r="AT81" s="221">
        <v>139</v>
      </c>
      <c r="AU81" s="221">
        <v>106</v>
      </c>
      <c r="AV81" s="221">
        <v>106</v>
      </c>
      <c r="AW81" s="221">
        <v>106</v>
      </c>
      <c r="AX81" s="207">
        <v>195</v>
      </c>
      <c r="AY81" s="206">
        <v>195</v>
      </c>
      <c r="AZ81" s="221">
        <v>159</v>
      </c>
      <c r="BA81" s="221">
        <v>145</v>
      </c>
      <c r="BB81" s="221">
        <v>159</v>
      </c>
      <c r="BC81" s="221">
        <v>159</v>
      </c>
      <c r="BD81" s="206">
        <v>140</v>
      </c>
      <c r="BE81" s="206">
        <v>168</v>
      </c>
      <c r="BF81" s="206">
        <v>140</v>
      </c>
      <c r="BG81" s="206">
        <v>163</v>
      </c>
      <c r="BH81" s="206">
        <v>163</v>
      </c>
      <c r="BI81" s="206">
        <v>163</v>
      </c>
      <c r="BJ81" s="215"/>
    </row>
    <row r="82" spans="1:62" ht="12">
      <c r="A82" s="214">
        <v>76</v>
      </c>
      <c r="B82" s="220">
        <v>647</v>
      </c>
      <c r="C82" s="220">
        <v>550</v>
      </c>
      <c r="D82" s="220">
        <v>524</v>
      </c>
      <c r="E82" s="220">
        <v>446</v>
      </c>
      <c r="F82" s="220">
        <v>579</v>
      </c>
      <c r="G82" s="220">
        <v>460</v>
      </c>
      <c r="H82" s="220">
        <v>521</v>
      </c>
      <c r="I82" s="220">
        <v>689</v>
      </c>
      <c r="J82" s="220">
        <v>521</v>
      </c>
      <c r="K82" s="220">
        <v>932</v>
      </c>
      <c r="L82" s="220">
        <v>704</v>
      </c>
      <c r="M82" s="220">
        <v>880</v>
      </c>
      <c r="N82" s="207">
        <v>537</v>
      </c>
      <c r="O82" s="206">
        <v>537</v>
      </c>
      <c r="P82" s="206">
        <v>453</v>
      </c>
      <c r="Q82" s="206">
        <v>360</v>
      </c>
      <c r="R82" s="206">
        <v>453</v>
      </c>
      <c r="S82" s="206">
        <v>453</v>
      </c>
      <c r="T82" s="206">
        <v>487</v>
      </c>
      <c r="U82" s="206">
        <v>487</v>
      </c>
      <c r="V82" s="206">
        <v>487</v>
      </c>
      <c r="W82" s="206">
        <v>577</v>
      </c>
      <c r="X82" s="206">
        <v>577</v>
      </c>
      <c r="Y82" s="206">
        <v>577</v>
      </c>
      <c r="Z82" s="207">
        <v>358</v>
      </c>
      <c r="AA82" s="206">
        <v>358</v>
      </c>
      <c r="AB82" s="206">
        <v>401</v>
      </c>
      <c r="AC82" s="206">
        <v>296</v>
      </c>
      <c r="AD82" s="206">
        <v>401</v>
      </c>
      <c r="AE82" s="206">
        <v>401</v>
      </c>
      <c r="AF82" s="206">
        <v>358</v>
      </c>
      <c r="AG82" s="206">
        <v>358</v>
      </c>
      <c r="AH82" s="206">
        <v>358</v>
      </c>
      <c r="AI82" s="206">
        <v>449</v>
      </c>
      <c r="AJ82" s="206">
        <v>449</v>
      </c>
      <c r="AK82" s="206">
        <v>449</v>
      </c>
      <c r="AL82" s="222">
        <v>167</v>
      </c>
      <c r="AM82" s="221">
        <v>167</v>
      </c>
      <c r="AN82" s="221">
        <v>153</v>
      </c>
      <c r="AO82" s="221">
        <v>122</v>
      </c>
      <c r="AP82" s="221">
        <v>153</v>
      </c>
      <c r="AQ82" s="221">
        <v>153</v>
      </c>
      <c r="AR82" s="221">
        <v>139</v>
      </c>
      <c r="AS82" s="221">
        <v>139</v>
      </c>
      <c r="AT82" s="221">
        <v>139</v>
      </c>
      <c r="AU82" s="221">
        <v>106</v>
      </c>
      <c r="AV82" s="221">
        <v>106</v>
      </c>
      <c r="AW82" s="221">
        <v>106</v>
      </c>
      <c r="AX82" s="222">
        <v>195</v>
      </c>
      <c r="AY82" s="221">
        <v>195</v>
      </c>
      <c r="AZ82" s="221">
        <v>159</v>
      </c>
      <c r="BA82" s="221">
        <v>145</v>
      </c>
      <c r="BB82" s="221">
        <v>159</v>
      </c>
      <c r="BC82" s="221">
        <v>159</v>
      </c>
      <c r="BD82" s="221">
        <v>140</v>
      </c>
      <c r="BE82" s="221">
        <v>168</v>
      </c>
      <c r="BF82" s="221">
        <v>140</v>
      </c>
      <c r="BG82" s="221">
        <v>163</v>
      </c>
      <c r="BH82" s="221">
        <v>163</v>
      </c>
      <c r="BI82" s="221">
        <v>163</v>
      </c>
      <c r="BJ82" s="215"/>
    </row>
    <row r="83" spans="1:62" ht="12">
      <c r="A83" s="214">
        <v>77</v>
      </c>
      <c r="B83" s="220">
        <v>647</v>
      </c>
      <c r="C83" s="220">
        <v>550</v>
      </c>
      <c r="D83" s="220">
        <v>524</v>
      </c>
      <c r="E83" s="220">
        <v>446</v>
      </c>
      <c r="F83" s="220">
        <v>579</v>
      </c>
      <c r="G83" s="220">
        <v>460</v>
      </c>
      <c r="H83" s="220">
        <v>521</v>
      </c>
      <c r="I83" s="220">
        <v>689</v>
      </c>
      <c r="J83" s="220">
        <v>521</v>
      </c>
      <c r="K83" s="220">
        <v>932</v>
      </c>
      <c r="L83" s="220">
        <v>704</v>
      </c>
      <c r="M83" s="220">
        <v>880</v>
      </c>
      <c r="N83" s="207">
        <v>537</v>
      </c>
      <c r="O83" s="206">
        <v>537</v>
      </c>
      <c r="P83" s="206">
        <v>453</v>
      </c>
      <c r="Q83" s="206">
        <v>360</v>
      </c>
      <c r="R83" s="206">
        <v>453</v>
      </c>
      <c r="S83" s="206">
        <v>453</v>
      </c>
      <c r="T83" s="206">
        <v>487</v>
      </c>
      <c r="U83" s="206">
        <v>487</v>
      </c>
      <c r="V83" s="206">
        <v>487</v>
      </c>
      <c r="W83" s="206">
        <v>577</v>
      </c>
      <c r="X83" s="206">
        <v>577</v>
      </c>
      <c r="Y83" s="206">
        <v>577</v>
      </c>
      <c r="Z83" s="207">
        <v>358</v>
      </c>
      <c r="AA83" s="206">
        <v>358</v>
      </c>
      <c r="AB83" s="206">
        <v>401</v>
      </c>
      <c r="AC83" s="206">
        <v>296</v>
      </c>
      <c r="AD83" s="206">
        <v>401</v>
      </c>
      <c r="AE83" s="206">
        <v>401</v>
      </c>
      <c r="AF83" s="206">
        <v>358</v>
      </c>
      <c r="AG83" s="206">
        <v>358</v>
      </c>
      <c r="AH83" s="206">
        <v>358</v>
      </c>
      <c r="AI83" s="206">
        <v>449</v>
      </c>
      <c r="AJ83" s="206">
        <v>449</v>
      </c>
      <c r="AK83" s="206">
        <v>449</v>
      </c>
      <c r="AL83" s="222">
        <v>167</v>
      </c>
      <c r="AM83" s="221">
        <v>167</v>
      </c>
      <c r="AN83" s="221">
        <v>153</v>
      </c>
      <c r="AO83" s="221">
        <v>122</v>
      </c>
      <c r="AP83" s="221">
        <v>153</v>
      </c>
      <c r="AQ83" s="221">
        <v>153</v>
      </c>
      <c r="AR83" s="221">
        <v>139</v>
      </c>
      <c r="AS83" s="221">
        <v>139</v>
      </c>
      <c r="AT83" s="221">
        <v>139</v>
      </c>
      <c r="AU83" s="221">
        <v>106</v>
      </c>
      <c r="AV83" s="221">
        <v>106</v>
      </c>
      <c r="AW83" s="221">
        <v>106</v>
      </c>
      <c r="AX83" s="222">
        <v>195</v>
      </c>
      <c r="AY83" s="221">
        <v>195</v>
      </c>
      <c r="AZ83" s="221">
        <v>159</v>
      </c>
      <c r="BA83" s="221">
        <v>145</v>
      </c>
      <c r="BB83" s="221">
        <v>159</v>
      </c>
      <c r="BC83" s="221">
        <v>159</v>
      </c>
      <c r="BD83" s="221">
        <v>140</v>
      </c>
      <c r="BE83" s="221">
        <v>168</v>
      </c>
      <c r="BF83" s="221">
        <v>140</v>
      </c>
      <c r="BG83" s="221">
        <v>163</v>
      </c>
      <c r="BH83" s="221">
        <v>163</v>
      </c>
      <c r="BI83" s="221">
        <v>163</v>
      </c>
      <c r="BJ83" s="215"/>
    </row>
    <row r="84" spans="1:62" ht="12">
      <c r="A84" s="214">
        <v>78</v>
      </c>
      <c r="B84" s="220">
        <v>647</v>
      </c>
      <c r="C84" s="220">
        <v>550</v>
      </c>
      <c r="D84" s="220">
        <v>524</v>
      </c>
      <c r="E84" s="220">
        <v>446</v>
      </c>
      <c r="F84" s="220">
        <v>579</v>
      </c>
      <c r="G84" s="220">
        <v>460</v>
      </c>
      <c r="H84" s="220">
        <v>521</v>
      </c>
      <c r="I84" s="220">
        <v>689</v>
      </c>
      <c r="J84" s="220">
        <v>521</v>
      </c>
      <c r="K84" s="220">
        <v>932</v>
      </c>
      <c r="L84" s="220">
        <v>704</v>
      </c>
      <c r="M84" s="220">
        <v>880</v>
      </c>
      <c r="N84" s="207">
        <v>537</v>
      </c>
      <c r="O84" s="206">
        <v>537</v>
      </c>
      <c r="P84" s="206">
        <v>453</v>
      </c>
      <c r="Q84" s="206">
        <v>360</v>
      </c>
      <c r="R84" s="206">
        <v>453</v>
      </c>
      <c r="S84" s="206">
        <v>453</v>
      </c>
      <c r="T84" s="206">
        <v>487</v>
      </c>
      <c r="U84" s="206">
        <v>487</v>
      </c>
      <c r="V84" s="206">
        <v>487</v>
      </c>
      <c r="W84" s="206">
        <v>577</v>
      </c>
      <c r="X84" s="206">
        <v>577</v>
      </c>
      <c r="Y84" s="206">
        <v>577</v>
      </c>
      <c r="Z84" s="207">
        <v>358</v>
      </c>
      <c r="AA84" s="206">
        <v>358</v>
      </c>
      <c r="AB84" s="206">
        <v>401</v>
      </c>
      <c r="AC84" s="206">
        <v>296</v>
      </c>
      <c r="AD84" s="206">
        <v>401</v>
      </c>
      <c r="AE84" s="206">
        <v>401</v>
      </c>
      <c r="AF84" s="206">
        <v>358</v>
      </c>
      <c r="AG84" s="206">
        <v>358</v>
      </c>
      <c r="AH84" s="206">
        <v>358</v>
      </c>
      <c r="AI84" s="206">
        <v>449</v>
      </c>
      <c r="AJ84" s="206">
        <v>449</v>
      </c>
      <c r="AK84" s="206">
        <v>449</v>
      </c>
      <c r="AL84" s="222">
        <v>167</v>
      </c>
      <c r="AM84" s="221">
        <v>167</v>
      </c>
      <c r="AN84" s="221">
        <v>153</v>
      </c>
      <c r="AO84" s="221">
        <v>122</v>
      </c>
      <c r="AP84" s="221">
        <v>153</v>
      </c>
      <c r="AQ84" s="221">
        <v>153</v>
      </c>
      <c r="AR84" s="221">
        <v>139</v>
      </c>
      <c r="AS84" s="221">
        <v>139</v>
      </c>
      <c r="AT84" s="221">
        <v>139</v>
      </c>
      <c r="AU84" s="221">
        <v>106</v>
      </c>
      <c r="AV84" s="221">
        <v>106</v>
      </c>
      <c r="AW84" s="221">
        <v>106</v>
      </c>
      <c r="AX84" s="222">
        <v>195</v>
      </c>
      <c r="AY84" s="221">
        <v>195</v>
      </c>
      <c r="AZ84" s="221">
        <v>159</v>
      </c>
      <c r="BA84" s="221">
        <v>145</v>
      </c>
      <c r="BB84" s="221">
        <v>159</v>
      </c>
      <c r="BC84" s="221">
        <v>159</v>
      </c>
      <c r="BD84" s="221">
        <v>140</v>
      </c>
      <c r="BE84" s="221">
        <v>168</v>
      </c>
      <c r="BF84" s="221">
        <v>140</v>
      </c>
      <c r="BG84" s="221">
        <v>163</v>
      </c>
      <c r="BH84" s="221">
        <v>163</v>
      </c>
      <c r="BI84" s="221">
        <v>163</v>
      </c>
      <c r="BJ84" s="215"/>
    </row>
    <row r="85" spans="1:62" ht="12">
      <c r="A85" s="214">
        <v>79</v>
      </c>
      <c r="B85" s="220">
        <v>647</v>
      </c>
      <c r="C85" s="220">
        <v>550</v>
      </c>
      <c r="D85" s="220">
        <v>524</v>
      </c>
      <c r="E85" s="220">
        <v>446</v>
      </c>
      <c r="F85" s="220">
        <v>579</v>
      </c>
      <c r="G85" s="220">
        <v>460</v>
      </c>
      <c r="H85" s="220">
        <v>521</v>
      </c>
      <c r="I85" s="220">
        <v>689</v>
      </c>
      <c r="J85" s="220">
        <v>521</v>
      </c>
      <c r="K85" s="220">
        <v>932</v>
      </c>
      <c r="L85" s="220">
        <v>704</v>
      </c>
      <c r="M85" s="220">
        <v>880</v>
      </c>
      <c r="N85" s="207">
        <v>537</v>
      </c>
      <c r="O85" s="206">
        <v>537</v>
      </c>
      <c r="P85" s="206">
        <v>453</v>
      </c>
      <c r="Q85" s="206">
        <v>360</v>
      </c>
      <c r="R85" s="206">
        <v>453</v>
      </c>
      <c r="S85" s="206">
        <v>453</v>
      </c>
      <c r="T85" s="206">
        <v>487</v>
      </c>
      <c r="U85" s="206">
        <v>487</v>
      </c>
      <c r="V85" s="206">
        <v>487</v>
      </c>
      <c r="W85" s="206">
        <v>577</v>
      </c>
      <c r="X85" s="206">
        <v>577</v>
      </c>
      <c r="Y85" s="206">
        <v>577</v>
      </c>
      <c r="Z85" s="207">
        <v>358</v>
      </c>
      <c r="AA85" s="206">
        <v>358</v>
      </c>
      <c r="AB85" s="206">
        <v>401</v>
      </c>
      <c r="AC85" s="206">
        <v>296</v>
      </c>
      <c r="AD85" s="206">
        <v>401</v>
      </c>
      <c r="AE85" s="206">
        <v>401</v>
      </c>
      <c r="AF85" s="206">
        <v>358</v>
      </c>
      <c r="AG85" s="206">
        <v>358</v>
      </c>
      <c r="AH85" s="206">
        <v>358</v>
      </c>
      <c r="AI85" s="206">
        <v>449</v>
      </c>
      <c r="AJ85" s="206">
        <v>449</v>
      </c>
      <c r="AK85" s="206">
        <v>449</v>
      </c>
      <c r="AL85" s="222">
        <v>167</v>
      </c>
      <c r="AM85" s="221">
        <v>167</v>
      </c>
      <c r="AN85" s="221">
        <v>153</v>
      </c>
      <c r="AO85" s="221">
        <v>122</v>
      </c>
      <c r="AP85" s="221">
        <v>153</v>
      </c>
      <c r="AQ85" s="221">
        <v>153</v>
      </c>
      <c r="AR85" s="221">
        <v>139</v>
      </c>
      <c r="AS85" s="221">
        <v>139</v>
      </c>
      <c r="AT85" s="221">
        <v>139</v>
      </c>
      <c r="AU85" s="221">
        <v>106</v>
      </c>
      <c r="AV85" s="221">
        <v>106</v>
      </c>
      <c r="AW85" s="221">
        <v>106</v>
      </c>
      <c r="AX85" s="222">
        <v>195</v>
      </c>
      <c r="AY85" s="221">
        <v>195</v>
      </c>
      <c r="AZ85" s="221">
        <v>159</v>
      </c>
      <c r="BA85" s="221">
        <v>145</v>
      </c>
      <c r="BB85" s="221">
        <v>159</v>
      </c>
      <c r="BC85" s="221">
        <v>159</v>
      </c>
      <c r="BD85" s="221">
        <v>140</v>
      </c>
      <c r="BE85" s="221">
        <v>168</v>
      </c>
      <c r="BF85" s="221">
        <v>140</v>
      </c>
      <c r="BG85" s="221">
        <v>163</v>
      </c>
      <c r="BH85" s="221">
        <v>163</v>
      </c>
      <c r="BI85" s="221">
        <v>163</v>
      </c>
      <c r="BJ85" s="215"/>
    </row>
    <row r="86" spans="1:62" ht="12">
      <c r="A86" s="214">
        <v>80</v>
      </c>
      <c r="B86" s="220">
        <v>647</v>
      </c>
      <c r="C86" s="220">
        <v>550</v>
      </c>
      <c r="D86" s="220">
        <v>524</v>
      </c>
      <c r="E86" s="220">
        <v>446</v>
      </c>
      <c r="F86" s="220">
        <v>579</v>
      </c>
      <c r="G86" s="220">
        <v>460</v>
      </c>
      <c r="H86" s="220">
        <v>521</v>
      </c>
      <c r="I86" s="220">
        <v>689</v>
      </c>
      <c r="J86" s="220">
        <v>521</v>
      </c>
      <c r="K86" s="220">
        <v>932</v>
      </c>
      <c r="L86" s="220">
        <v>704</v>
      </c>
      <c r="M86" s="220">
        <v>880</v>
      </c>
      <c r="N86" s="207">
        <v>537</v>
      </c>
      <c r="O86" s="206">
        <v>537</v>
      </c>
      <c r="P86" s="206">
        <v>453</v>
      </c>
      <c r="Q86" s="206">
        <v>360</v>
      </c>
      <c r="R86" s="206">
        <v>453</v>
      </c>
      <c r="S86" s="206">
        <v>453</v>
      </c>
      <c r="T86" s="206">
        <v>487</v>
      </c>
      <c r="U86" s="206">
        <v>487</v>
      </c>
      <c r="V86" s="206">
        <v>487</v>
      </c>
      <c r="W86" s="206">
        <v>577</v>
      </c>
      <c r="X86" s="206">
        <v>577</v>
      </c>
      <c r="Y86" s="206">
        <v>577</v>
      </c>
      <c r="Z86" s="207">
        <v>358</v>
      </c>
      <c r="AA86" s="206">
        <v>358</v>
      </c>
      <c r="AB86" s="206">
        <v>401</v>
      </c>
      <c r="AC86" s="206">
        <v>296</v>
      </c>
      <c r="AD86" s="206">
        <v>401</v>
      </c>
      <c r="AE86" s="206">
        <v>401</v>
      </c>
      <c r="AF86" s="206">
        <v>358</v>
      </c>
      <c r="AG86" s="206">
        <v>358</v>
      </c>
      <c r="AH86" s="206">
        <v>358</v>
      </c>
      <c r="AI86" s="206">
        <v>449</v>
      </c>
      <c r="AJ86" s="206">
        <v>449</v>
      </c>
      <c r="AK86" s="206">
        <v>449</v>
      </c>
      <c r="AL86" s="222">
        <v>167</v>
      </c>
      <c r="AM86" s="221">
        <v>167</v>
      </c>
      <c r="AN86" s="221">
        <v>153</v>
      </c>
      <c r="AO86" s="221">
        <v>122</v>
      </c>
      <c r="AP86" s="221">
        <v>153</v>
      </c>
      <c r="AQ86" s="221">
        <v>153</v>
      </c>
      <c r="AR86" s="221">
        <v>139</v>
      </c>
      <c r="AS86" s="221">
        <v>139</v>
      </c>
      <c r="AT86" s="221">
        <v>139</v>
      </c>
      <c r="AU86" s="221">
        <v>106</v>
      </c>
      <c r="AV86" s="221">
        <v>106</v>
      </c>
      <c r="AW86" s="221">
        <v>106</v>
      </c>
      <c r="AX86" s="222">
        <v>195</v>
      </c>
      <c r="AY86" s="221">
        <v>195</v>
      </c>
      <c r="AZ86" s="221">
        <v>159</v>
      </c>
      <c r="BA86" s="221">
        <v>145</v>
      </c>
      <c r="BB86" s="221">
        <v>159</v>
      </c>
      <c r="BC86" s="221">
        <v>159</v>
      </c>
      <c r="BD86" s="221">
        <v>140</v>
      </c>
      <c r="BE86" s="221">
        <v>168</v>
      </c>
      <c r="BF86" s="221">
        <v>140</v>
      </c>
      <c r="BG86" s="221">
        <v>163</v>
      </c>
      <c r="BH86" s="221">
        <v>163</v>
      </c>
      <c r="BI86" s="221">
        <v>163</v>
      </c>
      <c r="BJ86" s="215"/>
    </row>
    <row r="87" spans="1:62" ht="12">
      <c r="A87" s="214">
        <v>81</v>
      </c>
      <c r="B87" s="223">
        <v>647</v>
      </c>
      <c r="C87" s="223">
        <v>550</v>
      </c>
      <c r="D87" s="223">
        <v>524</v>
      </c>
      <c r="E87" s="223">
        <v>446</v>
      </c>
      <c r="F87" s="223">
        <v>579</v>
      </c>
      <c r="G87" s="223">
        <v>460</v>
      </c>
      <c r="H87" s="223">
        <v>521</v>
      </c>
      <c r="I87" s="223">
        <v>689</v>
      </c>
      <c r="J87" s="223">
        <v>521</v>
      </c>
      <c r="K87" s="223">
        <v>932</v>
      </c>
      <c r="L87" s="223">
        <v>704</v>
      </c>
      <c r="M87" s="223">
        <v>880</v>
      </c>
      <c r="N87" s="222">
        <v>537</v>
      </c>
      <c r="O87" s="221">
        <v>537</v>
      </c>
      <c r="P87" s="221">
        <v>453</v>
      </c>
      <c r="Q87" s="221">
        <v>360</v>
      </c>
      <c r="R87" s="221">
        <v>453</v>
      </c>
      <c r="S87" s="221">
        <v>453</v>
      </c>
      <c r="T87" s="221">
        <v>487</v>
      </c>
      <c r="U87" s="221">
        <v>487</v>
      </c>
      <c r="V87" s="221">
        <v>487</v>
      </c>
      <c r="W87" s="221">
        <v>577</v>
      </c>
      <c r="X87" s="221">
        <v>577</v>
      </c>
      <c r="Y87" s="221">
        <v>577</v>
      </c>
      <c r="Z87" s="222">
        <v>358</v>
      </c>
      <c r="AA87" s="221">
        <v>358</v>
      </c>
      <c r="AB87" s="221">
        <v>401</v>
      </c>
      <c r="AC87" s="221">
        <v>296</v>
      </c>
      <c r="AD87" s="221">
        <v>401</v>
      </c>
      <c r="AE87" s="221">
        <v>401</v>
      </c>
      <c r="AF87" s="221">
        <v>358</v>
      </c>
      <c r="AG87" s="221">
        <v>358</v>
      </c>
      <c r="AH87" s="221">
        <v>358</v>
      </c>
      <c r="AI87" s="221">
        <v>449</v>
      </c>
      <c r="AJ87" s="221">
        <v>449</v>
      </c>
      <c r="AK87" s="221">
        <v>449</v>
      </c>
      <c r="AL87" s="222">
        <v>167</v>
      </c>
      <c r="AM87" s="221">
        <v>167</v>
      </c>
      <c r="AN87" s="221">
        <v>153</v>
      </c>
      <c r="AO87" s="221">
        <v>122</v>
      </c>
      <c r="AP87" s="221">
        <v>153</v>
      </c>
      <c r="AQ87" s="221">
        <v>153</v>
      </c>
      <c r="AR87" s="221">
        <v>139</v>
      </c>
      <c r="AS87" s="221">
        <v>139</v>
      </c>
      <c r="AT87" s="221">
        <v>139</v>
      </c>
      <c r="AU87" s="221">
        <v>106</v>
      </c>
      <c r="AV87" s="221">
        <v>106</v>
      </c>
      <c r="AW87" s="221">
        <v>106</v>
      </c>
      <c r="AX87" s="222">
        <v>195</v>
      </c>
      <c r="AY87" s="221">
        <v>195</v>
      </c>
      <c r="AZ87" s="221">
        <v>159</v>
      </c>
      <c r="BA87" s="221">
        <v>145</v>
      </c>
      <c r="BB87" s="221">
        <v>159</v>
      </c>
      <c r="BC87" s="221">
        <v>159</v>
      </c>
      <c r="BD87" s="221">
        <v>140</v>
      </c>
      <c r="BE87" s="221">
        <v>168</v>
      </c>
      <c r="BF87" s="221">
        <v>140</v>
      </c>
      <c r="BG87" s="221">
        <v>163</v>
      </c>
      <c r="BH87" s="221">
        <v>163</v>
      </c>
      <c r="BI87" s="221">
        <v>163</v>
      </c>
      <c r="BJ87" s="215"/>
    </row>
    <row r="88" spans="1:62" ht="12">
      <c r="A88" s="214">
        <v>82</v>
      </c>
      <c r="B88" s="223">
        <v>647</v>
      </c>
      <c r="C88" s="223">
        <v>550</v>
      </c>
      <c r="D88" s="223">
        <v>524</v>
      </c>
      <c r="E88" s="223">
        <v>446</v>
      </c>
      <c r="F88" s="223">
        <v>579</v>
      </c>
      <c r="G88" s="223">
        <v>460</v>
      </c>
      <c r="H88" s="223">
        <v>521</v>
      </c>
      <c r="I88" s="223">
        <v>689</v>
      </c>
      <c r="J88" s="223">
        <v>521</v>
      </c>
      <c r="K88" s="223">
        <v>932</v>
      </c>
      <c r="L88" s="223">
        <v>704</v>
      </c>
      <c r="M88" s="223">
        <v>880</v>
      </c>
      <c r="N88" s="222">
        <v>537</v>
      </c>
      <c r="O88" s="221">
        <v>537</v>
      </c>
      <c r="P88" s="221">
        <v>453</v>
      </c>
      <c r="Q88" s="221">
        <v>360</v>
      </c>
      <c r="R88" s="221">
        <v>453</v>
      </c>
      <c r="S88" s="221">
        <v>453</v>
      </c>
      <c r="T88" s="221">
        <v>487</v>
      </c>
      <c r="U88" s="221">
        <v>487</v>
      </c>
      <c r="V88" s="221">
        <v>487</v>
      </c>
      <c r="W88" s="221">
        <v>577</v>
      </c>
      <c r="X88" s="221">
        <v>577</v>
      </c>
      <c r="Y88" s="221">
        <v>577</v>
      </c>
      <c r="Z88" s="222">
        <v>358</v>
      </c>
      <c r="AA88" s="221">
        <v>358</v>
      </c>
      <c r="AB88" s="221">
        <v>401</v>
      </c>
      <c r="AC88" s="221">
        <v>296</v>
      </c>
      <c r="AD88" s="221">
        <v>401</v>
      </c>
      <c r="AE88" s="221">
        <v>401</v>
      </c>
      <c r="AF88" s="221">
        <v>358</v>
      </c>
      <c r="AG88" s="221">
        <v>358</v>
      </c>
      <c r="AH88" s="221">
        <v>358</v>
      </c>
      <c r="AI88" s="221">
        <v>449</v>
      </c>
      <c r="AJ88" s="221">
        <v>449</v>
      </c>
      <c r="AK88" s="221">
        <v>449</v>
      </c>
      <c r="AL88" s="222">
        <v>167</v>
      </c>
      <c r="AM88" s="221">
        <v>167</v>
      </c>
      <c r="AN88" s="221">
        <v>153</v>
      </c>
      <c r="AO88" s="221">
        <v>122</v>
      </c>
      <c r="AP88" s="221">
        <v>153</v>
      </c>
      <c r="AQ88" s="221">
        <v>153</v>
      </c>
      <c r="AR88" s="221">
        <v>139</v>
      </c>
      <c r="AS88" s="221">
        <v>139</v>
      </c>
      <c r="AT88" s="221">
        <v>139</v>
      </c>
      <c r="AU88" s="221">
        <v>106</v>
      </c>
      <c r="AV88" s="221">
        <v>106</v>
      </c>
      <c r="AW88" s="221">
        <v>106</v>
      </c>
      <c r="AX88" s="222">
        <v>195</v>
      </c>
      <c r="AY88" s="221">
        <v>195</v>
      </c>
      <c r="AZ88" s="221">
        <v>159</v>
      </c>
      <c r="BA88" s="221">
        <v>145</v>
      </c>
      <c r="BB88" s="221">
        <v>159</v>
      </c>
      <c r="BC88" s="221">
        <v>159</v>
      </c>
      <c r="BD88" s="221">
        <v>140</v>
      </c>
      <c r="BE88" s="221">
        <v>168</v>
      </c>
      <c r="BF88" s="221">
        <v>140</v>
      </c>
      <c r="BG88" s="221">
        <v>163</v>
      </c>
      <c r="BH88" s="221">
        <v>163</v>
      </c>
      <c r="BI88" s="221">
        <v>163</v>
      </c>
      <c r="BJ88" s="215"/>
    </row>
    <row r="89" spans="1:62" ht="12">
      <c r="A89" s="214">
        <v>83</v>
      </c>
      <c r="B89" s="223">
        <v>647</v>
      </c>
      <c r="C89" s="223">
        <v>550</v>
      </c>
      <c r="D89" s="223">
        <v>524</v>
      </c>
      <c r="E89" s="223">
        <v>446</v>
      </c>
      <c r="F89" s="223">
        <v>579</v>
      </c>
      <c r="G89" s="223">
        <v>460</v>
      </c>
      <c r="H89" s="223">
        <v>521</v>
      </c>
      <c r="I89" s="223">
        <v>689</v>
      </c>
      <c r="J89" s="223">
        <v>521</v>
      </c>
      <c r="K89" s="223">
        <v>932</v>
      </c>
      <c r="L89" s="223">
        <v>704</v>
      </c>
      <c r="M89" s="223">
        <v>880</v>
      </c>
      <c r="N89" s="222">
        <v>537</v>
      </c>
      <c r="O89" s="221">
        <v>537</v>
      </c>
      <c r="P89" s="221">
        <v>453</v>
      </c>
      <c r="Q89" s="221">
        <v>360</v>
      </c>
      <c r="R89" s="221">
        <v>453</v>
      </c>
      <c r="S89" s="221">
        <v>453</v>
      </c>
      <c r="T89" s="221">
        <v>487</v>
      </c>
      <c r="U89" s="221">
        <v>487</v>
      </c>
      <c r="V89" s="221">
        <v>487</v>
      </c>
      <c r="W89" s="221">
        <v>577</v>
      </c>
      <c r="X89" s="221">
        <v>577</v>
      </c>
      <c r="Y89" s="221">
        <v>577</v>
      </c>
      <c r="Z89" s="222">
        <v>358</v>
      </c>
      <c r="AA89" s="221">
        <v>358</v>
      </c>
      <c r="AB89" s="221">
        <v>401</v>
      </c>
      <c r="AC89" s="221">
        <v>296</v>
      </c>
      <c r="AD89" s="221">
        <v>401</v>
      </c>
      <c r="AE89" s="221">
        <v>401</v>
      </c>
      <c r="AF89" s="221">
        <v>358</v>
      </c>
      <c r="AG89" s="221">
        <v>358</v>
      </c>
      <c r="AH89" s="221">
        <v>358</v>
      </c>
      <c r="AI89" s="221">
        <v>449</v>
      </c>
      <c r="AJ89" s="221">
        <v>449</v>
      </c>
      <c r="AK89" s="221">
        <v>449</v>
      </c>
      <c r="AL89" s="222">
        <v>167</v>
      </c>
      <c r="AM89" s="221">
        <v>167</v>
      </c>
      <c r="AN89" s="221">
        <v>153</v>
      </c>
      <c r="AO89" s="221">
        <v>122</v>
      </c>
      <c r="AP89" s="221">
        <v>153</v>
      </c>
      <c r="AQ89" s="221">
        <v>153</v>
      </c>
      <c r="AR89" s="221">
        <v>139</v>
      </c>
      <c r="AS89" s="221">
        <v>139</v>
      </c>
      <c r="AT89" s="221">
        <v>139</v>
      </c>
      <c r="AU89" s="221">
        <v>106</v>
      </c>
      <c r="AV89" s="221">
        <v>106</v>
      </c>
      <c r="AW89" s="221">
        <v>106</v>
      </c>
      <c r="AX89" s="222">
        <v>195</v>
      </c>
      <c r="AY89" s="221">
        <v>195</v>
      </c>
      <c r="AZ89" s="221">
        <v>159</v>
      </c>
      <c r="BA89" s="221">
        <v>145</v>
      </c>
      <c r="BB89" s="221">
        <v>159</v>
      </c>
      <c r="BC89" s="221">
        <v>159</v>
      </c>
      <c r="BD89" s="221">
        <v>140</v>
      </c>
      <c r="BE89" s="221">
        <v>168</v>
      </c>
      <c r="BF89" s="221">
        <v>140</v>
      </c>
      <c r="BG89" s="221">
        <v>163</v>
      </c>
      <c r="BH89" s="221">
        <v>163</v>
      </c>
      <c r="BI89" s="221">
        <v>163</v>
      </c>
      <c r="BJ89" s="215"/>
    </row>
    <row r="90" spans="1:62" ht="12">
      <c r="A90" s="214">
        <v>84</v>
      </c>
      <c r="B90" s="223">
        <v>647</v>
      </c>
      <c r="C90" s="223">
        <v>550</v>
      </c>
      <c r="D90" s="223">
        <v>524</v>
      </c>
      <c r="E90" s="223">
        <v>446</v>
      </c>
      <c r="F90" s="223">
        <v>579</v>
      </c>
      <c r="G90" s="223">
        <v>460</v>
      </c>
      <c r="H90" s="223">
        <v>521</v>
      </c>
      <c r="I90" s="223">
        <v>689</v>
      </c>
      <c r="J90" s="223">
        <v>521</v>
      </c>
      <c r="K90" s="223">
        <v>932</v>
      </c>
      <c r="L90" s="223">
        <v>704</v>
      </c>
      <c r="M90" s="223">
        <v>880</v>
      </c>
      <c r="N90" s="222">
        <v>537</v>
      </c>
      <c r="O90" s="221">
        <v>537</v>
      </c>
      <c r="P90" s="221">
        <v>453</v>
      </c>
      <c r="Q90" s="221">
        <v>360</v>
      </c>
      <c r="R90" s="221">
        <v>453</v>
      </c>
      <c r="S90" s="221">
        <v>453</v>
      </c>
      <c r="T90" s="221">
        <v>487</v>
      </c>
      <c r="U90" s="221">
        <v>487</v>
      </c>
      <c r="V90" s="221">
        <v>487</v>
      </c>
      <c r="W90" s="221">
        <v>577</v>
      </c>
      <c r="X90" s="221">
        <v>577</v>
      </c>
      <c r="Y90" s="221">
        <v>577</v>
      </c>
      <c r="Z90" s="222">
        <v>358</v>
      </c>
      <c r="AA90" s="221">
        <v>358</v>
      </c>
      <c r="AB90" s="221">
        <v>401</v>
      </c>
      <c r="AC90" s="221">
        <v>296</v>
      </c>
      <c r="AD90" s="221">
        <v>401</v>
      </c>
      <c r="AE90" s="221">
        <v>401</v>
      </c>
      <c r="AF90" s="221">
        <v>358</v>
      </c>
      <c r="AG90" s="221">
        <v>358</v>
      </c>
      <c r="AH90" s="221">
        <v>358</v>
      </c>
      <c r="AI90" s="221">
        <v>449</v>
      </c>
      <c r="AJ90" s="221">
        <v>449</v>
      </c>
      <c r="AK90" s="221">
        <v>449</v>
      </c>
      <c r="AL90" s="222">
        <v>167</v>
      </c>
      <c r="AM90" s="221">
        <v>167</v>
      </c>
      <c r="AN90" s="221">
        <v>153</v>
      </c>
      <c r="AO90" s="221">
        <v>122</v>
      </c>
      <c r="AP90" s="221">
        <v>153</v>
      </c>
      <c r="AQ90" s="221">
        <v>153</v>
      </c>
      <c r="AR90" s="221">
        <v>139</v>
      </c>
      <c r="AS90" s="221">
        <v>139</v>
      </c>
      <c r="AT90" s="221">
        <v>139</v>
      </c>
      <c r="AU90" s="221">
        <v>106</v>
      </c>
      <c r="AV90" s="221">
        <v>106</v>
      </c>
      <c r="AW90" s="221">
        <v>106</v>
      </c>
      <c r="AX90" s="222">
        <v>195</v>
      </c>
      <c r="AY90" s="221">
        <v>195</v>
      </c>
      <c r="AZ90" s="221">
        <v>159</v>
      </c>
      <c r="BA90" s="221">
        <v>145</v>
      </c>
      <c r="BB90" s="221">
        <v>159</v>
      </c>
      <c r="BC90" s="221">
        <v>159</v>
      </c>
      <c r="BD90" s="221">
        <v>140</v>
      </c>
      <c r="BE90" s="221">
        <v>168</v>
      </c>
      <c r="BF90" s="221">
        <v>140</v>
      </c>
      <c r="BG90" s="221">
        <v>163</v>
      </c>
      <c r="BH90" s="221">
        <v>163</v>
      </c>
      <c r="BI90" s="221">
        <v>163</v>
      </c>
      <c r="BJ90" s="215"/>
    </row>
    <row r="91" spans="1:62" ht="12">
      <c r="A91" s="214">
        <v>85</v>
      </c>
      <c r="B91" s="223">
        <v>647</v>
      </c>
      <c r="C91" s="223">
        <v>550</v>
      </c>
      <c r="D91" s="223">
        <v>524</v>
      </c>
      <c r="E91" s="223">
        <v>446</v>
      </c>
      <c r="F91" s="223">
        <v>579</v>
      </c>
      <c r="G91" s="223">
        <v>460</v>
      </c>
      <c r="H91" s="223">
        <v>521</v>
      </c>
      <c r="I91" s="223">
        <v>689</v>
      </c>
      <c r="J91" s="223">
        <v>521</v>
      </c>
      <c r="K91" s="223">
        <v>932</v>
      </c>
      <c r="L91" s="223">
        <v>704</v>
      </c>
      <c r="M91" s="223">
        <v>880</v>
      </c>
      <c r="N91" s="222">
        <v>537</v>
      </c>
      <c r="O91" s="221">
        <v>537</v>
      </c>
      <c r="P91" s="221">
        <v>453</v>
      </c>
      <c r="Q91" s="221">
        <v>360</v>
      </c>
      <c r="R91" s="221">
        <v>453</v>
      </c>
      <c r="S91" s="221">
        <v>453</v>
      </c>
      <c r="T91" s="221">
        <v>487</v>
      </c>
      <c r="U91" s="221">
        <v>487</v>
      </c>
      <c r="V91" s="221">
        <v>487</v>
      </c>
      <c r="W91" s="221">
        <v>577</v>
      </c>
      <c r="X91" s="221">
        <v>577</v>
      </c>
      <c r="Y91" s="221">
        <v>577</v>
      </c>
      <c r="Z91" s="222">
        <v>358</v>
      </c>
      <c r="AA91" s="221">
        <v>358</v>
      </c>
      <c r="AB91" s="221">
        <v>401</v>
      </c>
      <c r="AC91" s="221">
        <v>296</v>
      </c>
      <c r="AD91" s="221">
        <v>401</v>
      </c>
      <c r="AE91" s="221">
        <v>401</v>
      </c>
      <c r="AF91" s="221">
        <v>358</v>
      </c>
      <c r="AG91" s="221">
        <v>358</v>
      </c>
      <c r="AH91" s="221">
        <v>358</v>
      </c>
      <c r="AI91" s="221">
        <v>449</v>
      </c>
      <c r="AJ91" s="221">
        <v>449</v>
      </c>
      <c r="AK91" s="221">
        <v>449</v>
      </c>
      <c r="AL91" s="222">
        <v>167</v>
      </c>
      <c r="AM91" s="221">
        <v>167</v>
      </c>
      <c r="AN91" s="221">
        <v>153</v>
      </c>
      <c r="AO91" s="221">
        <v>122</v>
      </c>
      <c r="AP91" s="221">
        <v>153</v>
      </c>
      <c r="AQ91" s="221">
        <v>153</v>
      </c>
      <c r="AR91" s="221">
        <v>139</v>
      </c>
      <c r="AS91" s="221">
        <v>139</v>
      </c>
      <c r="AT91" s="221">
        <v>139</v>
      </c>
      <c r="AU91" s="221">
        <v>106</v>
      </c>
      <c r="AV91" s="221">
        <v>106</v>
      </c>
      <c r="AW91" s="221">
        <v>106</v>
      </c>
      <c r="AX91" s="222">
        <v>195</v>
      </c>
      <c r="AY91" s="221">
        <v>195</v>
      </c>
      <c r="AZ91" s="221">
        <v>159</v>
      </c>
      <c r="BA91" s="221">
        <v>145</v>
      </c>
      <c r="BB91" s="221">
        <v>159</v>
      </c>
      <c r="BC91" s="221">
        <v>159</v>
      </c>
      <c r="BD91" s="221">
        <v>140</v>
      </c>
      <c r="BE91" s="221">
        <v>168</v>
      </c>
      <c r="BF91" s="221">
        <v>140</v>
      </c>
      <c r="BG91" s="221">
        <v>163</v>
      </c>
      <c r="BH91" s="221">
        <v>163</v>
      </c>
      <c r="BI91" s="221">
        <v>163</v>
      </c>
      <c r="BJ91" s="215"/>
    </row>
    <row r="92" spans="1:62" ht="12">
      <c r="A92" s="214">
        <v>86</v>
      </c>
      <c r="B92" s="223">
        <v>647</v>
      </c>
      <c r="C92" s="223">
        <v>550</v>
      </c>
      <c r="D92" s="223">
        <v>524</v>
      </c>
      <c r="E92" s="223">
        <v>446</v>
      </c>
      <c r="F92" s="223">
        <v>579</v>
      </c>
      <c r="G92" s="223">
        <v>460</v>
      </c>
      <c r="H92" s="223">
        <v>521</v>
      </c>
      <c r="I92" s="223">
        <v>689</v>
      </c>
      <c r="J92" s="223">
        <v>521</v>
      </c>
      <c r="K92" s="223">
        <v>932</v>
      </c>
      <c r="L92" s="223">
        <v>704</v>
      </c>
      <c r="M92" s="223">
        <v>880</v>
      </c>
      <c r="N92" s="222">
        <v>537</v>
      </c>
      <c r="O92" s="221">
        <v>537</v>
      </c>
      <c r="P92" s="221">
        <v>453</v>
      </c>
      <c r="Q92" s="221">
        <v>360</v>
      </c>
      <c r="R92" s="221">
        <v>453</v>
      </c>
      <c r="S92" s="221">
        <v>453</v>
      </c>
      <c r="T92" s="221">
        <v>487</v>
      </c>
      <c r="U92" s="221">
        <v>487</v>
      </c>
      <c r="V92" s="221">
        <v>487</v>
      </c>
      <c r="W92" s="221">
        <v>577</v>
      </c>
      <c r="X92" s="221">
        <v>577</v>
      </c>
      <c r="Y92" s="221">
        <v>577</v>
      </c>
      <c r="Z92" s="222">
        <v>358</v>
      </c>
      <c r="AA92" s="221">
        <v>358</v>
      </c>
      <c r="AB92" s="221">
        <v>401</v>
      </c>
      <c r="AC92" s="221">
        <v>296</v>
      </c>
      <c r="AD92" s="221">
        <v>401</v>
      </c>
      <c r="AE92" s="221">
        <v>401</v>
      </c>
      <c r="AF92" s="221">
        <v>358</v>
      </c>
      <c r="AG92" s="221">
        <v>358</v>
      </c>
      <c r="AH92" s="221">
        <v>358</v>
      </c>
      <c r="AI92" s="221">
        <v>449</v>
      </c>
      <c r="AJ92" s="221">
        <v>449</v>
      </c>
      <c r="AK92" s="221">
        <v>449</v>
      </c>
      <c r="AL92" s="222">
        <v>167</v>
      </c>
      <c r="AM92" s="221">
        <v>167</v>
      </c>
      <c r="AN92" s="221">
        <v>153</v>
      </c>
      <c r="AO92" s="221">
        <v>122</v>
      </c>
      <c r="AP92" s="221">
        <v>153</v>
      </c>
      <c r="AQ92" s="221">
        <v>153</v>
      </c>
      <c r="AR92" s="221">
        <v>139</v>
      </c>
      <c r="AS92" s="221">
        <v>139</v>
      </c>
      <c r="AT92" s="221">
        <v>139</v>
      </c>
      <c r="AU92" s="221">
        <v>106</v>
      </c>
      <c r="AV92" s="221">
        <v>106</v>
      </c>
      <c r="AW92" s="221">
        <v>106</v>
      </c>
      <c r="AX92" s="222">
        <v>195</v>
      </c>
      <c r="AY92" s="221">
        <v>195</v>
      </c>
      <c r="AZ92" s="221">
        <v>159</v>
      </c>
      <c r="BA92" s="221">
        <v>145</v>
      </c>
      <c r="BB92" s="221">
        <v>159</v>
      </c>
      <c r="BC92" s="221">
        <v>159</v>
      </c>
      <c r="BD92" s="221">
        <v>140</v>
      </c>
      <c r="BE92" s="221">
        <v>168</v>
      </c>
      <c r="BF92" s="221">
        <v>140</v>
      </c>
      <c r="BG92" s="221">
        <v>163</v>
      </c>
      <c r="BH92" s="221">
        <v>163</v>
      </c>
      <c r="BI92" s="221">
        <v>163</v>
      </c>
      <c r="BJ92" s="215"/>
    </row>
    <row r="93" spans="1:62" ht="12">
      <c r="A93" s="214">
        <v>87</v>
      </c>
      <c r="B93" s="223">
        <v>647</v>
      </c>
      <c r="C93" s="223">
        <v>550</v>
      </c>
      <c r="D93" s="223">
        <v>524</v>
      </c>
      <c r="E93" s="223">
        <v>446</v>
      </c>
      <c r="F93" s="223">
        <v>579</v>
      </c>
      <c r="G93" s="223">
        <v>460</v>
      </c>
      <c r="H93" s="223">
        <v>521</v>
      </c>
      <c r="I93" s="223">
        <v>689</v>
      </c>
      <c r="J93" s="223">
        <v>521</v>
      </c>
      <c r="K93" s="223">
        <v>932</v>
      </c>
      <c r="L93" s="223">
        <v>704</v>
      </c>
      <c r="M93" s="223">
        <v>880</v>
      </c>
      <c r="N93" s="222">
        <v>537</v>
      </c>
      <c r="O93" s="221">
        <v>537</v>
      </c>
      <c r="P93" s="221">
        <v>453</v>
      </c>
      <c r="Q93" s="221">
        <v>360</v>
      </c>
      <c r="R93" s="221">
        <v>453</v>
      </c>
      <c r="S93" s="221">
        <v>453</v>
      </c>
      <c r="T93" s="221">
        <v>487</v>
      </c>
      <c r="U93" s="221">
        <v>487</v>
      </c>
      <c r="V93" s="221">
        <v>487</v>
      </c>
      <c r="W93" s="221">
        <v>577</v>
      </c>
      <c r="X93" s="221">
        <v>577</v>
      </c>
      <c r="Y93" s="221">
        <v>577</v>
      </c>
      <c r="Z93" s="222">
        <v>358</v>
      </c>
      <c r="AA93" s="221">
        <v>358</v>
      </c>
      <c r="AB93" s="221">
        <v>401</v>
      </c>
      <c r="AC93" s="221">
        <v>296</v>
      </c>
      <c r="AD93" s="221">
        <v>401</v>
      </c>
      <c r="AE93" s="221">
        <v>401</v>
      </c>
      <c r="AF93" s="221">
        <v>358</v>
      </c>
      <c r="AG93" s="221">
        <v>358</v>
      </c>
      <c r="AH93" s="221">
        <v>358</v>
      </c>
      <c r="AI93" s="221">
        <v>449</v>
      </c>
      <c r="AJ93" s="221">
        <v>449</v>
      </c>
      <c r="AK93" s="221">
        <v>449</v>
      </c>
      <c r="AL93" s="222">
        <v>167</v>
      </c>
      <c r="AM93" s="221">
        <v>167</v>
      </c>
      <c r="AN93" s="221">
        <v>153</v>
      </c>
      <c r="AO93" s="221">
        <v>122</v>
      </c>
      <c r="AP93" s="221">
        <v>153</v>
      </c>
      <c r="AQ93" s="221">
        <v>153</v>
      </c>
      <c r="AR93" s="221">
        <v>139</v>
      </c>
      <c r="AS93" s="221">
        <v>139</v>
      </c>
      <c r="AT93" s="221">
        <v>139</v>
      </c>
      <c r="AU93" s="221">
        <v>106</v>
      </c>
      <c r="AV93" s="221">
        <v>106</v>
      </c>
      <c r="AW93" s="221">
        <v>106</v>
      </c>
      <c r="AX93" s="222">
        <v>195</v>
      </c>
      <c r="AY93" s="221">
        <v>195</v>
      </c>
      <c r="AZ93" s="221">
        <v>159</v>
      </c>
      <c r="BA93" s="221">
        <v>145</v>
      </c>
      <c r="BB93" s="221">
        <v>159</v>
      </c>
      <c r="BC93" s="221">
        <v>159</v>
      </c>
      <c r="BD93" s="221">
        <v>140</v>
      </c>
      <c r="BE93" s="221">
        <v>168</v>
      </c>
      <c r="BF93" s="221">
        <v>140</v>
      </c>
      <c r="BG93" s="221">
        <v>163</v>
      </c>
      <c r="BH93" s="221">
        <v>163</v>
      </c>
      <c r="BI93" s="221">
        <v>163</v>
      </c>
      <c r="BJ93" s="215"/>
    </row>
    <row r="94" spans="1:62" ht="12">
      <c r="A94" s="214">
        <v>88</v>
      </c>
      <c r="B94" s="223">
        <v>647</v>
      </c>
      <c r="C94" s="223">
        <v>550</v>
      </c>
      <c r="D94" s="223">
        <v>524</v>
      </c>
      <c r="E94" s="223">
        <v>446</v>
      </c>
      <c r="F94" s="223">
        <v>579</v>
      </c>
      <c r="G94" s="223">
        <v>460</v>
      </c>
      <c r="H94" s="223">
        <v>521</v>
      </c>
      <c r="I94" s="223">
        <v>689</v>
      </c>
      <c r="J94" s="223">
        <v>521</v>
      </c>
      <c r="K94" s="223">
        <v>932</v>
      </c>
      <c r="L94" s="223">
        <v>704</v>
      </c>
      <c r="M94" s="223">
        <v>880</v>
      </c>
      <c r="N94" s="222">
        <v>537</v>
      </c>
      <c r="O94" s="221">
        <v>537</v>
      </c>
      <c r="P94" s="221">
        <v>453</v>
      </c>
      <c r="Q94" s="221">
        <v>360</v>
      </c>
      <c r="R94" s="221">
        <v>453</v>
      </c>
      <c r="S94" s="221">
        <v>453</v>
      </c>
      <c r="T94" s="221">
        <v>487</v>
      </c>
      <c r="U94" s="221">
        <v>487</v>
      </c>
      <c r="V94" s="221">
        <v>487</v>
      </c>
      <c r="W94" s="221">
        <v>577</v>
      </c>
      <c r="X94" s="221">
        <v>577</v>
      </c>
      <c r="Y94" s="221">
        <v>577</v>
      </c>
      <c r="Z94" s="222">
        <v>358</v>
      </c>
      <c r="AA94" s="221">
        <v>358</v>
      </c>
      <c r="AB94" s="221">
        <v>401</v>
      </c>
      <c r="AC94" s="221">
        <v>296</v>
      </c>
      <c r="AD94" s="221">
        <v>401</v>
      </c>
      <c r="AE94" s="221">
        <v>401</v>
      </c>
      <c r="AF94" s="221">
        <v>358</v>
      </c>
      <c r="AG94" s="221">
        <v>358</v>
      </c>
      <c r="AH94" s="221">
        <v>358</v>
      </c>
      <c r="AI94" s="221">
        <v>449</v>
      </c>
      <c r="AJ94" s="221">
        <v>449</v>
      </c>
      <c r="AK94" s="221">
        <v>449</v>
      </c>
      <c r="AL94" s="222">
        <v>167</v>
      </c>
      <c r="AM94" s="221">
        <v>167</v>
      </c>
      <c r="AN94" s="221">
        <v>153</v>
      </c>
      <c r="AO94" s="221">
        <v>122</v>
      </c>
      <c r="AP94" s="221">
        <v>153</v>
      </c>
      <c r="AQ94" s="221">
        <v>153</v>
      </c>
      <c r="AR94" s="221">
        <v>139</v>
      </c>
      <c r="AS94" s="221">
        <v>139</v>
      </c>
      <c r="AT94" s="221">
        <v>139</v>
      </c>
      <c r="AU94" s="221">
        <v>106</v>
      </c>
      <c r="AV94" s="221">
        <v>106</v>
      </c>
      <c r="AW94" s="221">
        <v>106</v>
      </c>
      <c r="AX94" s="222">
        <v>195</v>
      </c>
      <c r="AY94" s="221">
        <v>195</v>
      </c>
      <c r="AZ94" s="221">
        <v>159</v>
      </c>
      <c r="BA94" s="221">
        <v>145</v>
      </c>
      <c r="BB94" s="221">
        <v>159</v>
      </c>
      <c r="BC94" s="221">
        <v>159</v>
      </c>
      <c r="BD94" s="221">
        <v>140</v>
      </c>
      <c r="BE94" s="221">
        <v>168</v>
      </c>
      <c r="BF94" s="221">
        <v>140</v>
      </c>
      <c r="BG94" s="221">
        <v>163</v>
      </c>
      <c r="BH94" s="221">
        <v>163</v>
      </c>
      <c r="BI94" s="221">
        <v>163</v>
      </c>
      <c r="BJ94" s="215"/>
    </row>
    <row r="95" spans="1:62" ht="12">
      <c r="A95" s="214">
        <v>89</v>
      </c>
      <c r="B95" s="223">
        <v>647</v>
      </c>
      <c r="C95" s="223">
        <v>550</v>
      </c>
      <c r="D95" s="223">
        <v>524</v>
      </c>
      <c r="E95" s="223">
        <v>446</v>
      </c>
      <c r="F95" s="223">
        <v>579</v>
      </c>
      <c r="G95" s="223">
        <v>460</v>
      </c>
      <c r="H95" s="223">
        <v>521</v>
      </c>
      <c r="I95" s="223">
        <v>689</v>
      </c>
      <c r="J95" s="223">
        <v>521</v>
      </c>
      <c r="K95" s="223">
        <v>932</v>
      </c>
      <c r="L95" s="223">
        <v>704</v>
      </c>
      <c r="M95" s="223">
        <v>880</v>
      </c>
      <c r="N95" s="222">
        <v>537</v>
      </c>
      <c r="O95" s="221">
        <v>537</v>
      </c>
      <c r="P95" s="221">
        <v>453</v>
      </c>
      <c r="Q95" s="221">
        <v>360</v>
      </c>
      <c r="R95" s="221">
        <v>453</v>
      </c>
      <c r="S95" s="221">
        <v>453</v>
      </c>
      <c r="T95" s="221">
        <v>487</v>
      </c>
      <c r="U95" s="221">
        <v>487</v>
      </c>
      <c r="V95" s="221">
        <v>487</v>
      </c>
      <c r="W95" s="221">
        <v>577</v>
      </c>
      <c r="X95" s="221">
        <v>577</v>
      </c>
      <c r="Y95" s="221">
        <v>577</v>
      </c>
      <c r="Z95" s="222">
        <v>358</v>
      </c>
      <c r="AA95" s="221">
        <v>358</v>
      </c>
      <c r="AB95" s="221">
        <v>401</v>
      </c>
      <c r="AC95" s="221">
        <v>296</v>
      </c>
      <c r="AD95" s="221">
        <v>401</v>
      </c>
      <c r="AE95" s="221">
        <v>401</v>
      </c>
      <c r="AF95" s="221">
        <v>358</v>
      </c>
      <c r="AG95" s="221">
        <v>358</v>
      </c>
      <c r="AH95" s="221">
        <v>358</v>
      </c>
      <c r="AI95" s="221">
        <v>449</v>
      </c>
      <c r="AJ95" s="221">
        <v>449</v>
      </c>
      <c r="AK95" s="221">
        <v>449</v>
      </c>
      <c r="AL95" s="222">
        <v>167</v>
      </c>
      <c r="AM95" s="221">
        <v>167</v>
      </c>
      <c r="AN95" s="221">
        <v>153</v>
      </c>
      <c r="AO95" s="221">
        <v>122</v>
      </c>
      <c r="AP95" s="221">
        <v>153</v>
      </c>
      <c r="AQ95" s="221">
        <v>153</v>
      </c>
      <c r="AR95" s="221">
        <v>139</v>
      </c>
      <c r="AS95" s="221">
        <v>139</v>
      </c>
      <c r="AT95" s="221">
        <v>139</v>
      </c>
      <c r="AU95" s="221">
        <v>106</v>
      </c>
      <c r="AV95" s="221">
        <v>106</v>
      </c>
      <c r="AW95" s="221">
        <v>106</v>
      </c>
      <c r="AX95" s="222">
        <v>195</v>
      </c>
      <c r="AY95" s="221">
        <v>195</v>
      </c>
      <c r="AZ95" s="221">
        <v>159</v>
      </c>
      <c r="BA95" s="221">
        <v>145</v>
      </c>
      <c r="BB95" s="221">
        <v>159</v>
      </c>
      <c r="BC95" s="221">
        <v>159</v>
      </c>
      <c r="BD95" s="221">
        <v>140</v>
      </c>
      <c r="BE95" s="221">
        <v>168</v>
      </c>
      <c r="BF95" s="221">
        <v>140</v>
      </c>
      <c r="BG95" s="221">
        <v>163</v>
      </c>
      <c r="BH95" s="221">
        <v>163</v>
      </c>
      <c r="BI95" s="221">
        <v>163</v>
      </c>
      <c r="BJ95" s="215"/>
    </row>
    <row r="96" spans="1:62" ht="12">
      <c r="A96" s="214">
        <v>90</v>
      </c>
      <c r="B96" s="223">
        <v>647</v>
      </c>
      <c r="C96" s="223">
        <v>550</v>
      </c>
      <c r="D96" s="223">
        <v>524</v>
      </c>
      <c r="E96" s="223">
        <v>446</v>
      </c>
      <c r="F96" s="223">
        <v>579</v>
      </c>
      <c r="G96" s="223">
        <v>460</v>
      </c>
      <c r="H96" s="223">
        <v>521</v>
      </c>
      <c r="I96" s="223">
        <v>689</v>
      </c>
      <c r="J96" s="223">
        <v>521</v>
      </c>
      <c r="K96" s="223">
        <v>932</v>
      </c>
      <c r="L96" s="223">
        <v>704</v>
      </c>
      <c r="M96" s="223">
        <v>880</v>
      </c>
      <c r="N96" s="222">
        <v>537</v>
      </c>
      <c r="O96" s="221">
        <v>537</v>
      </c>
      <c r="P96" s="221">
        <v>453</v>
      </c>
      <c r="Q96" s="221">
        <v>360</v>
      </c>
      <c r="R96" s="221">
        <v>453</v>
      </c>
      <c r="S96" s="221">
        <v>453</v>
      </c>
      <c r="T96" s="221">
        <v>487</v>
      </c>
      <c r="U96" s="221">
        <v>487</v>
      </c>
      <c r="V96" s="221">
        <v>487</v>
      </c>
      <c r="W96" s="221">
        <v>577</v>
      </c>
      <c r="X96" s="221">
        <v>577</v>
      </c>
      <c r="Y96" s="221">
        <v>577</v>
      </c>
      <c r="Z96" s="222">
        <v>358</v>
      </c>
      <c r="AA96" s="221">
        <v>358</v>
      </c>
      <c r="AB96" s="221">
        <v>401</v>
      </c>
      <c r="AC96" s="221">
        <v>296</v>
      </c>
      <c r="AD96" s="221">
        <v>401</v>
      </c>
      <c r="AE96" s="221">
        <v>401</v>
      </c>
      <c r="AF96" s="221">
        <v>358</v>
      </c>
      <c r="AG96" s="221">
        <v>358</v>
      </c>
      <c r="AH96" s="221">
        <v>358</v>
      </c>
      <c r="AI96" s="221">
        <v>449</v>
      </c>
      <c r="AJ96" s="221">
        <v>449</v>
      </c>
      <c r="AK96" s="221">
        <v>449</v>
      </c>
      <c r="AL96" s="222">
        <v>167</v>
      </c>
      <c r="AM96" s="221">
        <v>167</v>
      </c>
      <c r="AN96" s="221">
        <v>153</v>
      </c>
      <c r="AO96" s="221">
        <v>122</v>
      </c>
      <c r="AP96" s="221">
        <v>153</v>
      </c>
      <c r="AQ96" s="221">
        <v>153</v>
      </c>
      <c r="AR96" s="221">
        <v>139</v>
      </c>
      <c r="AS96" s="221">
        <v>139</v>
      </c>
      <c r="AT96" s="221">
        <v>139</v>
      </c>
      <c r="AU96" s="221">
        <v>106</v>
      </c>
      <c r="AV96" s="221">
        <v>106</v>
      </c>
      <c r="AW96" s="221">
        <v>106</v>
      </c>
      <c r="AX96" s="222">
        <v>195</v>
      </c>
      <c r="AY96" s="221">
        <v>195</v>
      </c>
      <c r="AZ96" s="221">
        <v>159</v>
      </c>
      <c r="BA96" s="221">
        <v>145</v>
      </c>
      <c r="BB96" s="221">
        <v>159</v>
      </c>
      <c r="BC96" s="221">
        <v>159</v>
      </c>
      <c r="BD96" s="221">
        <v>140</v>
      </c>
      <c r="BE96" s="221">
        <v>168</v>
      </c>
      <c r="BF96" s="221">
        <v>140</v>
      </c>
      <c r="BG96" s="221">
        <v>163</v>
      </c>
      <c r="BH96" s="221">
        <v>163</v>
      </c>
      <c r="BI96" s="221">
        <v>163</v>
      </c>
      <c r="BJ96" s="215"/>
    </row>
    <row r="97" spans="1:62" ht="12">
      <c r="A97" s="214">
        <v>91</v>
      </c>
      <c r="B97" s="223">
        <v>647</v>
      </c>
      <c r="C97" s="223">
        <v>550</v>
      </c>
      <c r="D97" s="223">
        <v>524</v>
      </c>
      <c r="E97" s="223">
        <v>446</v>
      </c>
      <c r="F97" s="223">
        <v>579</v>
      </c>
      <c r="G97" s="223">
        <v>460</v>
      </c>
      <c r="H97" s="223">
        <v>521</v>
      </c>
      <c r="I97" s="223">
        <v>689</v>
      </c>
      <c r="J97" s="223">
        <v>521</v>
      </c>
      <c r="K97" s="223">
        <v>932</v>
      </c>
      <c r="L97" s="223">
        <v>704</v>
      </c>
      <c r="M97" s="223">
        <v>880</v>
      </c>
      <c r="N97" s="222">
        <v>537</v>
      </c>
      <c r="O97" s="221">
        <v>537</v>
      </c>
      <c r="P97" s="221">
        <v>453</v>
      </c>
      <c r="Q97" s="221">
        <v>360</v>
      </c>
      <c r="R97" s="221">
        <v>453</v>
      </c>
      <c r="S97" s="221">
        <v>453</v>
      </c>
      <c r="T97" s="221">
        <v>487</v>
      </c>
      <c r="U97" s="221">
        <v>487</v>
      </c>
      <c r="V97" s="221">
        <v>487</v>
      </c>
      <c r="W97" s="221">
        <v>577</v>
      </c>
      <c r="X97" s="221">
        <v>577</v>
      </c>
      <c r="Y97" s="221">
        <v>577</v>
      </c>
      <c r="Z97" s="222">
        <v>358</v>
      </c>
      <c r="AA97" s="221">
        <v>358</v>
      </c>
      <c r="AB97" s="221">
        <v>401</v>
      </c>
      <c r="AC97" s="221">
        <v>296</v>
      </c>
      <c r="AD97" s="221">
        <v>401</v>
      </c>
      <c r="AE97" s="221">
        <v>401</v>
      </c>
      <c r="AF97" s="221">
        <v>358</v>
      </c>
      <c r="AG97" s="221">
        <v>358</v>
      </c>
      <c r="AH97" s="221">
        <v>358</v>
      </c>
      <c r="AI97" s="221">
        <v>449</v>
      </c>
      <c r="AJ97" s="221">
        <v>449</v>
      </c>
      <c r="AK97" s="221">
        <v>449</v>
      </c>
      <c r="AL97" s="222">
        <v>167</v>
      </c>
      <c r="AM97" s="221">
        <v>167</v>
      </c>
      <c r="AN97" s="221">
        <v>153</v>
      </c>
      <c r="AO97" s="221">
        <v>122</v>
      </c>
      <c r="AP97" s="221">
        <v>153</v>
      </c>
      <c r="AQ97" s="221">
        <v>153</v>
      </c>
      <c r="AR97" s="221">
        <v>139</v>
      </c>
      <c r="AS97" s="221">
        <v>139</v>
      </c>
      <c r="AT97" s="221">
        <v>139</v>
      </c>
      <c r="AU97" s="221">
        <v>106</v>
      </c>
      <c r="AV97" s="221">
        <v>106</v>
      </c>
      <c r="AW97" s="221">
        <v>106</v>
      </c>
      <c r="AX97" s="222">
        <v>195</v>
      </c>
      <c r="AY97" s="221">
        <v>195</v>
      </c>
      <c r="AZ97" s="221">
        <v>159</v>
      </c>
      <c r="BA97" s="221">
        <v>145</v>
      </c>
      <c r="BB97" s="221">
        <v>159</v>
      </c>
      <c r="BC97" s="221">
        <v>159</v>
      </c>
      <c r="BD97" s="221">
        <v>140</v>
      </c>
      <c r="BE97" s="221">
        <v>168</v>
      </c>
      <c r="BF97" s="221">
        <v>140</v>
      </c>
      <c r="BG97" s="221">
        <v>163</v>
      </c>
      <c r="BH97" s="221">
        <v>163</v>
      </c>
      <c r="BI97" s="221">
        <v>163</v>
      </c>
      <c r="BJ97" s="215"/>
    </row>
    <row r="98" spans="1:62" ht="12">
      <c r="A98" s="214">
        <v>92</v>
      </c>
      <c r="B98" s="223">
        <v>647</v>
      </c>
      <c r="C98" s="223">
        <v>550</v>
      </c>
      <c r="D98" s="223">
        <v>524</v>
      </c>
      <c r="E98" s="223">
        <v>446</v>
      </c>
      <c r="F98" s="223">
        <v>579</v>
      </c>
      <c r="G98" s="223">
        <v>460</v>
      </c>
      <c r="H98" s="223">
        <v>521</v>
      </c>
      <c r="I98" s="223">
        <v>689</v>
      </c>
      <c r="J98" s="223">
        <v>521</v>
      </c>
      <c r="K98" s="223">
        <v>932</v>
      </c>
      <c r="L98" s="223">
        <v>704</v>
      </c>
      <c r="M98" s="223">
        <v>880</v>
      </c>
      <c r="N98" s="222">
        <v>537</v>
      </c>
      <c r="O98" s="221">
        <v>537</v>
      </c>
      <c r="P98" s="221">
        <v>453</v>
      </c>
      <c r="Q98" s="221">
        <v>360</v>
      </c>
      <c r="R98" s="221">
        <v>453</v>
      </c>
      <c r="S98" s="221">
        <v>453</v>
      </c>
      <c r="T98" s="221">
        <v>487</v>
      </c>
      <c r="U98" s="221">
        <v>487</v>
      </c>
      <c r="V98" s="221">
        <v>487</v>
      </c>
      <c r="W98" s="221">
        <v>577</v>
      </c>
      <c r="X98" s="221">
        <v>577</v>
      </c>
      <c r="Y98" s="221">
        <v>577</v>
      </c>
      <c r="Z98" s="222">
        <v>358</v>
      </c>
      <c r="AA98" s="221">
        <v>358</v>
      </c>
      <c r="AB98" s="221">
        <v>401</v>
      </c>
      <c r="AC98" s="221">
        <v>296</v>
      </c>
      <c r="AD98" s="221">
        <v>401</v>
      </c>
      <c r="AE98" s="221">
        <v>401</v>
      </c>
      <c r="AF98" s="221">
        <v>358</v>
      </c>
      <c r="AG98" s="221">
        <v>358</v>
      </c>
      <c r="AH98" s="221">
        <v>358</v>
      </c>
      <c r="AI98" s="221">
        <v>449</v>
      </c>
      <c r="AJ98" s="221">
        <v>449</v>
      </c>
      <c r="AK98" s="221">
        <v>449</v>
      </c>
      <c r="AL98" s="222">
        <v>167</v>
      </c>
      <c r="AM98" s="221">
        <v>167</v>
      </c>
      <c r="AN98" s="221">
        <v>153</v>
      </c>
      <c r="AO98" s="221">
        <v>122</v>
      </c>
      <c r="AP98" s="221">
        <v>153</v>
      </c>
      <c r="AQ98" s="221">
        <v>153</v>
      </c>
      <c r="AR98" s="221">
        <v>139</v>
      </c>
      <c r="AS98" s="221">
        <v>139</v>
      </c>
      <c r="AT98" s="221">
        <v>139</v>
      </c>
      <c r="AU98" s="221">
        <v>106</v>
      </c>
      <c r="AV98" s="221">
        <v>106</v>
      </c>
      <c r="AW98" s="221">
        <v>106</v>
      </c>
      <c r="AX98" s="222">
        <v>195</v>
      </c>
      <c r="AY98" s="221">
        <v>195</v>
      </c>
      <c r="AZ98" s="221">
        <v>159</v>
      </c>
      <c r="BA98" s="221">
        <v>145</v>
      </c>
      <c r="BB98" s="221">
        <v>159</v>
      </c>
      <c r="BC98" s="221">
        <v>159</v>
      </c>
      <c r="BD98" s="221">
        <v>140</v>
      </c>
      <c r="BE98" s="221">
        <v>168</v>
      </c>
      <c r="BF98" s="221">
        <v>140</v>
      </c>
      <c r="BG98" s="221">
        <v>163</v>
      </c>
      <c r="BH98" s="221">
        <v>163</v>
      </c>
      <c r="BI98" s="221">
        <v>163</v>
      </c>
      <c r="BJ98" s="215"/>
    </row>
    <row r="99" spans="1:62" ht="12">
      <c r="A99" s="214">
        <v>93</v>
      </c>
      <c r="B99" s="223">
        <v>647</v>
      </c>
      <c r="C99" s="223">
        <v>550</v>
      </c>
      <c r="D99" s="223">
        <v>524</v>
      </c>
      <c r="E99" s="223">
        <v>446</v>
      </c>
      <c r="F99" s="223">
        <v>579</v>
      </c>
      <c r="G99" s="223">
        <v>460</v>
      </c>
      <c r="H99" s="223">
        <v>521</v>
      </c>
      <c r="I99" s="223">
        <v>689</v>
      </c>
      <c r="J99" s="223">
        <v>521</v>
      </c>
      <c r="K99" s="223">
        <v>932</v>
      </c>
      <c r="L99" s="223">
        <v>704</v>
      </c>
      <c r="M99" s="223">
        <v>880</v>
      </c>
      <c r="N99" s="222">
        <v>537</v>
      </c>
      <c r="O99" s="221">
        <v>537</v>
      </c>
      <c r="P99" s="221">
        <v>453</v>
      </c>
      <c r="Q99" s="221">
        <v>360</v>
      </c>
      <c r="R99" s="221">
        <v>453</v>
      </c>
      <c r="S99" s="221">
        <v>453</v>
      </c>
      <c r="T99" s="221">
        <v>487</v>
      </c>
      <c r="U99" s="221">
        <v>487</v>
      </c>
      <c r="V99" s="221">
        <v>487</v>
      </c>
      <c r="W99" s="221">
        <v>577</v>
      </c>
      <c r="X99" s="221">
        <v>577</v>
      </c>
      <c r="Y99" s="221">
        <v>577</v>
      </c>
      <c r="Z99" s="222">
        <v>358</v>
      </c>
      <c r="AA99" s="221">
        <v>358</v>
      </c>
      <c r="AB99" s="221">
        <v>401</v>
      </c>
      <c r="AC99" s="221">
        <v>296</v>
      </c>
      <c r="AD99" s="221">
        <v>401</v>
      </c>
      <c r="AE99" s="221">
        <v>401</v>
      </c>
      <c r="AF99" s="221">
        <v>358</v>
      </c>
      <c r="AG99" s="221">
        <v>358</v>
      </c>
      <c r="AH99" s="221">
        <v>358</v>
      </c>
      <c r="AI99" s="221">
        <v>449</v>
      </c>
      <c r="AJ99" s="221">
        <v>449</v>
      </c>
      <c r="AK99" s="221">
        <v>449</v>
      </c>
      <c r="AL99" s="222">
        <v>167</v>
      </c>
      <c r="AM99" s="221">
        <v>167</v>
      </c>
      <c r="AN99" s="221">
        <v>153</v>
      </c>
      <c r="AO99" s="221">
        <v>122</v>
      </c>
      <c r="AP99" s="221">
        <v>153</v>
      </c>
      <c r="AQ99" s="221">
        <v>153</v>
      </c>
      <c r="AR99" s="221">
        <v>139</v>
      </c>
      <c r="AS99" s="221">
        <v>139</v>
      </c>
      <c r="AT99" s="221">
        <v>139</v>
      </c>
      <c r="AU99" s="221">
        <v>106</v>
      </c>
      <c r="AV99" s="221">
        <v>106</v>
      </c>
      <c r="AW99" s="221">
        <v>106</v>
      </c>
      <c r="AX99" s="222">
        <v>195</v>
      </c>
      <c r="AY99" s="221">
        <v>195</v>
      </c>
      <c r="AZ99" s="221">
        <v>159</v>
      </c>
      <c r="BA99" s="221">
        <v>145</v>
      </c>
      <c r="BB99" s="221">
        <v>159</v>
      </c>
      <c r="BC99" s="221">
        <v>159</v>
      </c>
      <c r="BD99" s="221">
        <v>140</v>
      </c>
      <c r="BE99" s="221">
        <v>168</v>
      </c>
      <c r="BF99" s="221">
        <v>140</v>
      </c>
      <c r="BG99" s="221">
        <v>163</v>
      </c>
      <c r="BH99" s="221">
        <v>163</v>
      </c>
      <c r="BI99" s="221">
        <v>163</v>
      </c>
      <c r="BJ99" s="215"/>
    </row>
    <row r="100" spans="1:62" ht="12">
      <c r="A100" s="214">
        <v>94</v>
      </c>
      <c r="B100" s="223">
        <v>647</v>
      </c>
      <c r="C100" s="223">
        <v>550</v>
      </c>
      <c r="D100" s="223">
        <v>524</v>
      </c>
      <c r="E100" s="223">
        <v>446</v>
      </c>
      <c r="F100" s="223">
        <v>579</v>
      </c>
      <c r="G100" s="223">
        <v>460</v>
      </c>
      <c r="H100" s="223">
        <v>521</v>
      </c>
      <c r="I100" s="223">
        <v>689</v>
      </c>
      <c r="J100" s="223">
        <v>521</v>
      </c>
      <c r="K100" s="223">
        <v>932</v>
      </c>
      <c r="L100" s="223">
        <v>704</v>
      </c>
      <c r="M100" s="223">
        <v>880</v>
      </c>
      <c r="N100" s="222">
        <v>537</v>
      </c>
      <c r="O100" s="221">
        <v>537</v>
      </c>
      <c r="P100" s="221">
        <v>453</v>
      </c>
      <c r="Q100" s="221">
        <v>360</v>
      </c>
      <c r="R100" s="221">
        <v>453</v>
      </c>
      <c r="S100" s="221">
        <v>453</v>
      </c>
      <c r="T100" s="221">
        <v>487</v>
      </c>
      <c r="U100" s="221">
        <v>487</v>
      </c>
      <c r="V100" s="221">
        <v>487</v>
      </c>
      <c r="W100" s="221">
        <v>577</v>
      </c>
      <c r="X100" s="221">
        <v>577</v>
      </c>
      <c r="Y100" s="221">
        <v>577</v>
      </c>
      <c r="Z100" s="222">
        <v>358</v>
      </c>
      <c r="AA100" s="221">
        <v>358</v>
      </c>
      <c r="AB100" s="221">
        <v>401</v>
      </c>
      <c r="AC100" s="221">
        <v>296</v>
      </c>
      <c r="AD100" s="221">
        <v>401</v>
      </c>
      <c r="AE100" s="221">
        <v>401</v>
      </c>
      <c r="AF100" s="221">
        <v>358</v>
      </c>
      <c r="AG100" s="221">
        <v>358</v>
      </c>
      <c r="AH100" s="221">
        <v>358</v>
      </c>
      <c r="AI100" s="221">
        <v>449</v>
      </c>
      <c r="AJ100" s="221">
        <v>449</v>
      </c>
      <c r="AK100" s="221">
        <v>449</v>
      </c>
      <c r="AL100" s="222">
        <v>167</v>
      </c>
      <c r="AM100" s="221">
        <v>167</v>
      </c>
      <c r="AN100" s="221">
        <v>153</v>
      </c>
      <c r="AO100" s="221">
        <v>122</v>
      </c>
      <c r="AP100" s="221">
        <v>153</v>
      </c>
      <c r="AQ100" s="221">
        <v>153</v>
      </c>
      <c r="AR100" s="221">
        <v>139</v>
      </c>
      <c r="AS100" s="221">
        <v>139</v>
      </c>
      <c r="AT100" s="221">
        <v>139</v>
      </c>
      <c r="AU100" s="221">
        <v>106</v>
      </c>
      <c r="AV100" s="221">
        <v>106</v>
      </c>
      <c r="AW100" s="221">
        <v>106</v>
      </c>
      <c r="AX100" s="222">
        <v>195</v>
      </c>
      <c r="AY100" s="221">
        <v>195</v>
      </c>
      <c r="AZ100" s="221">
        <v>159</v>
      </c>
      <c r="BA100" s="221">
        <v>145</v>
      </c>
      <c r="BB100" s="221">
        <v>159</v>
      </c>
      <c r="BC100" s="221">
        <v>159</v>
      </c>
      <c r="BD100" s="221">
        <v>140</v>
      </c>
      <c r="BE100" s="221">
        <v>168</v>
      </c>
      <c r="BF100" s="221">
        <v>140</v>
      </c>
      <c r="BG100" s="221">
        <v>163</v>
      </c>
      <c r="BH100" s="221">
        <v>163</v>
      </c>
      <c r="BI100" s="221">
        <v>163</v>
      </c>
      <c r="BJ100" s="215"/>
    </row>
    <row r="101" spans="1:62" ht="12">
      <c r="A101" s="214">
        <v>95</v>
      </c>
      <c r="B101" s="223">
        <v>647</v>
      </c>
      <c r="C101" s="223">
        <v>550</v>
      </c>
      <c r="D101" s="223">
        <v>524</v>
      </c>
      <c r="E101" s="223">
        <v>446</v>
      </c>
      <c r="F101" s="223">
        <v>579</v>
      </c>
      <c r="G101" s="223">
        <v>460</v>
      </c>
      <c r="H101" s="223">
        <v>521</v>
      </c>
      <c r="I101" s="223">
        <v>689</v>
      </c>
      <c r="J101" s="223">
        <v>521</v>
      </c>
      <c r="K101" s="223">
        <v>932</v>
      </c>
      <c r="L101" s="223">
        <v>704</v>
      </c>
      <c r="M101" s="223">
        <v>880</v>
      </c>
      <c r="N101" s="222">
        <v>537</v>
      </c>
      <c r="O101" s="221">
        <v>537</v>
      </c>
      <c r="P101" s="221">
        <v>453</v>
      </c>
      <c r="Q101" s="221">
        <v>360</v>
      </c>
      <c r="R101" s="221">
        <v>453</v>
      </c>
      <c r="S101" s="221">
        <v>453</v>
      </c>
      <c r="T101" s="221">
        <v>487</v>
      </c>
      <c r="U101" s="221">
        <v>487</v>
      </c>
      <c r="V101" s="221">
        <v>487</v>
      </c>
      <c r="W101" s="221">
        <v>577</v>
      </c>
      <c r="X101" s="221">
        <v>577</v>
      </c>
      <c r="Y101" s="221">
        <v>577</v>
      </c>
      <c r="Z101" s="222">
        <v>358</v>
      </c>
      <c r="AA101" s="221">
        <v>358</v>
      </c>
      <c r="AB101" s="221">
        <v>401</v>
      </c>
      <c r="AC101" s="221">
        <v>296</v>
      </c>
      <c r="AD101" s="221">
        <v>401</v>
      </c>
      <c r="AE101" s="221">
        <v>401</v>
      </c>
      <c r="AF101" s="221">
        <v>358</v>
      </c>
      <c r="AG101" s="221">
        <v>358</v>
      </c>
      <c r="AH101" s="221">
        <v>358</v>
      </c>
      <c r="AI101" s="221">
        <v>449</v>
      </c>
      <c r="AJ101" s="221">
        <v>449</v>
      </c>
      <c r="AK101" s="221">
        <v>449</v>
      </c>
      <c r="AL101" s="222">
        <v>167</v>
      </c>
      <c r="AM101" s="221">
        <v>167</v>
      </c>
      <c r="AN101" s="221">
        <v>153</v>
      </c>
      <c r="AO101" s="221">
        <v>122</v>
      </c>
      <c r="AP101" s="221">
        <v>153</v>
      </c>
      <c r="AQ101" s="221">
        <v>153</v>
      </c>
      <c r="AR101" s="221">
        <v>139</v>
      </c>
      <c r="AS101" s="221">
        <v>139</v>
      </c>
      <c r="AT101" s="221">
        <v>139</v>
      </c>
      <c r="AU101" s="221">
        <v>106</v>
      </c>
      <c r="AV101" s="221">
        <v>106</v>
      </c>
      <c r="AW101" s="221">
        <v>106</v>
      </c>
      <c r="AX101" s="222">
        <v>195</v>
      </c>
      <c r="AY101" s="221">
        <v>195</v>
      </c>
      <c r="AZ101" s="221">
        <v>159</v>
      </c>
      <c r="BA101" s="221">
        <v>145</v>
      </c>
      <c r="BB101" s="221">
        <v>159</v>
      </c>
      <c r="BC101" s="221">
        <v>159</v>
      </c>
      <c r="BD101" s="221">
        <v>140</v>
      </c>
      <c r="BE101" s="221">
        <v>168</v>
      </c>
      <c r="BF101" s="221">
        <v>140</v>
      </c>
      <c r="BG101" s="221">
        <v>163</v>
      </c>
      <c r="BH101" s="221">
        <v>163</v>
      </c>
      <c r="BI101" s="221">
        <v>163</v>
      </c>
      <c r="BJ101" s="215"/>
    </row>
    <row r="102" spans="1:62" ht="12">
      <c r="A102" s="214">
        <v>96</v>
      </c>
      <c r="B102" s="223">
        <v>647</v>
      </c>
      <c r="C102" s="223">
        <v>550</v>
      </c>
      <c r="D102" s="223">
        <v>524</v>
      </c>
      <c r="E102" s="223">
        <v>446</v>
      </c>
      <c r="F102" s="223">
        <v>579</v>
      </c>
      <c r="G102" s="223">
        <v>460</v>
      </c>
      <c r="H102" s="223">
        <v>521</v>
      </c>
      <c r="I102" s="223">
        <v>689</v>
      </c>
      <c r="J102" s="223">
        <v>521</v>
      </c>
      <c r="K102" s="223">
        <v>932</v>
      </c>
      <c r="L102" s="223">
        <v>704</v>
      </c>
      <c r="M102" s="223">
        <v>880</v>
      </c>
      <c r="N102" s="222">
        <v>537</v>
      </c>
      <c r="O102" s="221">
        <v>537</v>
      </c>
      <c r="P102" s="221">
        <v>453</v>
      </c>
      <c r="Q102" s="221">
        <v>360</v>
      </c>
      <c r="R102" s="221">
        <v>453</v>
      </c>
      <c r="S102" s="221">
        <v>453</v>
      </c>
      <c r="T102" s="221">
        <v>487</v>
      </c>
      <c r="U102" s="221">
        <v>487</v>
      </c>
      <c r="V102" s="221">
        <v>487</v>
      </c>
      <c r="W102" s="221">
        <v>577</v>
      </c>
      <c r="X102" s="221">
        <v>577</v>
      </c>
      <c r="Y102" s="221">
        <v>577</v>
      </c>
      <c r="Z102" s="222">
        <v>358</v>
      </c>
      <c r="AA102" s="221">
        <v>358</v>
      </c>
      <c r="AB102" s="221">
        <v>401</v>
      </c>
      <c r="AC102" s="221">
        <v>296</v>
      </c>
      <c r="AD102" s="221">
        <v>401</v>
      </c>
      <c r="AE102" s="221">
        <v>401</v>
      </c>
      <c r="AF102" s="221">
        <v>358</v>
      </c>
      <c r="AG102" s="221">
        <v>358</v>
      </c>
      <c r="AH102" s="221">
        <v>358</v>
      </c>
      <c r="AI102" s="221">
        <v>449</v>
      </c>
      <c r="AJ102" s="221">
        <v>449</v>
      </c>
      <c r="AK102" s="221">
        <v>449</v>
      </c>
      <c r="AL102" s="222">
        <v>167</v>
      </c>
      <c r="AM102" s="221">
        <v>167</v>
      </c>
      <c r="AN102" s="221">
        <v>153</v>
      </c>
      <c r="AO102" s="221">
        <v>122</v>
      </c>
      <c r="AP102" s="221">
        <v>153</v>
      </c>
      <c r="AQ102" s="221">
        <v>153</v>
      </c>
      <c r="AR102" s="221">
        <v>139</v>
      </c>
      <c r="AS102" s="221">
        <v>139</v>
      </c>
      <c r="AT102" s="221">
        <v>139</v>
      </c>
      <c r="AU102" s="221">
        <v>106</v>
      </c>
      <c r="AV102" s="221">
        <v>106</v>
      </c>
      <c r="AW102" s="221">
        <v>106</v>
      </c>
      <c r="AX102" s="222">
        <v>195</v>
      </c>
      <c r="AY102" s="221">
        <v>195</v>
      </c>
      <c r="AZ102" s="221">
        <v>159</v>
      </c>
      <c r="BA102" s="221">
        <v>145</v>
      </c>
      <c r="BB102" s="221">
        <v>159</v>
      </c>
      <c r="BC102" s="221">
        <v>159</v>
      </c>
      <c r="BD102" s="221">
        <v>140</v>
      </c>
      <c r="BE102" s="221">
        <v>168</v>
      </c>
      <c r="BF102" s="221">
        <v>140</v>
      </c>
      <c r="BG102" s="221">
        <v>163</v>
      </c>
      <c r="BH102" s="221">
        <v>163</v>
      </c>
      <c r="BI102" s="221">
        <v>163</v>
      </c>
      <c r="BJ102" s="215"/>
    </row>
    <row r="103" spans="1:62" ht="12">
      <c r="A103" s="214">
        <v>97</v>
      </c>
      <c r="B103" s="223">
        <v>647</v>
      </c>
      <c r="C103" s="223">
        <v>550</v>
      </c>
      <c r="D103" s="223">
        <v>524</v>
      </c>
      <c r="E103" s="223">
        <v>446</v>
      </c>
      <c r="F103" s="223">
        <v>579</v>
      </c>
      <c r="G103" s="223">
        <v>460</v>
      </c>
      <c r="H103" s="223">
        <v>521</v>
      </c>
      <c r="I103" s="223">
        <v>689</v>
      </c>
      <c r="J103" s="223">
        <v>521</v>
      </c>
      <c r="K103" s="223">
        <v>932</v>
      </c>
      <c r="L103" s="223">
        <v>704</v>
      </c>
      <c r="M103" s="223">
        <v>880</v>
      </c>
      <c r="N103" s="222">
        <v>537</v>
      </c>
      <c r="O103" s="221">
        <v>537</v>
      </c>
      <c r="P103" s="221">
        <v>453</v>
      </c>
      <c r="Q103" s="221">
        <v>360</v>
      </c>
      <c r="R103" s="221">
        <v>453</v>
      </c>
      <c r="S103" s="221">
        <v>453</v>
      </c>
      <c r="T103" s="221">
        <v>487</v>
      </c>
      <c r="U103" s="221">
        <v>487</v>
      </c>
      <c r="V103" s="221">
        <v>487</v>
      </c>
      <c r="W103" s="221">
        <v>577</v>
      </c>
      <c r="X103" s="221">
        <v>577</v>
      </c>
      <c r="Y103" s="221">
        <v>577</v>
      </c>
      <c r="Z103" s="222">
        <v>358</v>
      </c>
      <c r="AA103" s="221">
        <v>358</v>
      </c>
      <c r="AB103" s="221">
        <v>401</v>
      </c>
      <c r="AC103" s="221">
        <v>296</v>
      </c>
      <c r="AD103" s="221">
        <v>401</v>
      </c>
      <c r="AE103" s="221">
        <v>401</v>
      </c>
      <c r="AF103" s="221">
        <v>358</v>
      </c>
      <c r="AG103" s="221">
        <v>358</v>
      </c>
      <c r="AH103" s="221">
        <v>358</v>
      </c>
      <c r="AI103" s="221">
        <v>449</v>
      </c>
      <c r="AJ103" s="221">
        <v>449</v>
      </c>
      <c r="AK103" s="221">
        <v>449</v>
      </c>
      <c r="AL103" s="222">
        <v>167</v>
      </c>
      <c r="AM103" s="221">
        <v>167</v>
      </c>
      <c r="AN103" s="221">
        <v>153</v>
      </c>
      <c r="AO103" s="221">
        <v>122</v>
      </c>
      <c r="AP103" s="221">
        <v>153</v>
      </c>
      <c r="AQ103" s="221">
        <v>153</v>
      </c>
      <c r="AR103" s="221">
        <v>139</v>
      </c>
      <c r="AS103" s="221">
        <v>139</v>
      </c>
      <c r="AT103" s="221">
        <v>139</v>
      </c>
      <c r="AU103" s="221">
        <v>106</v>
      </c>
      <c r="AV103" s="221">
        <v>106</v>
      </c>
      <c r="AW103" s="221">
        <v>106</v>
      </c>
      <c r="AX103" s="222">
        <v>195</v>
      </c>
      <c r="AY103" s="221">
        <v>195</v>
      </c>
      <c r="AZ103" s="221">
        <v>159</v>
      </c>
      <c r="BA103" s="221">
        <v>145</v>
      </c>
      <c r="BB103" s="221">
        <v>159</v>
      </c>
      <c r="BC103" s="221">
        <v>159</v>
      </c>
      <c r="BD103" s="221">
        <v>140</v>
      </c>
      <c r="BE103" s="221">
        <v>168</v>
      </c>
      <c r="BF103" s="221">
        <v>140</v>
      </c>
      <c r="BG103" s="221">
        <v>163</v>
      </c>
      <c r="BH103" s="221">
        <v>163</v>
      </c>
      <c r="BI103" s="221">
        <v>163</v>
      </c>
      <c r="BJ103" s="215"/>
    </row>
    <row r="104" spans="1:62" ht="12">
      <c r="A104" s="214">
        <v>98</v>
      </c>
      <c r="B104" s="223">
        <v>647</v>
      </c>
      <c r="C104" s="223">
        <v>550</v>
      </c>
      <c r="D104" s="223">
        <v>524</v>
      </c>
      <c r="E104" s="223">
        <v>446</v>
      </c>
      <c r="F104" s="223">
        <v>579</v>
      </c>
      <c r="G104" s="223">
        <v>460</v>
      </c>
      <c r="H104" s="223">
        <v>521</v>
      </c>
      <c r="I104" s="223">
        <v>689</v>
      </c>
      <c r="J104" s="223">
        <v>521</v>
      </c>
      <c r="K104" s="223">
        <v>932</v>
      </c>
      <c r="L104" s="223">
        <v>704</v>
      </c>
      <c r="M104" s="223">
        <v>880</v>
      </c>
      <c r="N104" s="222">
        <v>537</v>
      </c>
      <c r="O104" s="221">
        <v>537</v>
      </c>
      <c r="P104" s="221">
        <v>453</v>
      </c>
      <c r="Q104" s="221">
        <v>360</v>
      </c>
      <c r="R104" s="221">
        <v>453</v>
      </c>
      <c r="S104" s="221">
        <v>453</v>
      </c>
      <c r="T104" s="221">
        <v>487</v>
      </c>
      <c r="U104" s="221">
        <v>487</v>
      </c>
      <c r="V104" s="221">
        <v>487</v>
      </c>
      <c r="W104" s="221">
        <v>577</v>
      </c>
      <c r="X104" s="221">
        <v>577</v>
      </c>
      <c r="Y104" s="221">
        <v>577</v>
      </c>
      <c r="Z104" s="222">
        <v>358</v>
      </c>
      <c r="AA104" s="221">
        <v>358</v>
      </c>
      <c r="AB104" s="221">
        <v>401</v>
      </c>
      <c r="AC104" s="221">
        <v>296</v>
      </c>
      <c r="AD104" s="221">
        <v>401</v>
      </c>
      <c r="AE104" s="221">
        <v>401</v>
      </c>
      <c r="AF104" s="221">
        <v>358</v>
      </c>
      <c r="AG104" s="221">
        <v>358</v>
      </c>
      <c r="AH104" s="221">
        <v>358</v>
      </c>
      <c r="AI104" s="221">
        <v>449</v>
      </c>
      <c r="AJ104" s="221">
        <v>449</v>
      </c>
      <c r="AK104" s="221">
        <v>449</v>
      </c>
      <c r="AL104" s="222">
        <v>167</v>
      </c>
      <c r="AM104" s="221">
        <v>167</v>
      </c>
      <c r="AN104" s="221">
        <v>153</v>
      </c>
      <c r="AO104" s="221">
        <v>122</v>
      </c>
      <c r="AP104" s="221">
        <v>153</v>
      </c>
      <c r="AQ104" s="221">
        <v>153</v>
      </c>
      <c r="AR104" s="221">
        <v>139</v>
      </c>
      <c r="AS104" s="221">
        <v>139</v>
      </c>
      <c r="AT104" s="221">
        <v>139</v>
      </c>
      <c r="AU104" s="221">
        <v>106</v>
      </c>
      <c r="AV104" s="221">
        <v>106</v>
      </c>
      <c r="AW104" s="221">
        <v>106</v>
      </c>
      <c r="AX104" s="222">
        <v>195</v>
      </c>
      <c r="AY104" s="221">
        <v>195</v>
      </c>
      <c r="AZ104" s="221">
        <v>159</v>
      </c>
      <c r="BA104" s="221">
        <v>145</v>
      </c>
      <c r="BB104" s="221">
        <v>159</v>
      </c>
      <c r="BC104" s="221">
        <v>159</v>
      </c>
      <c r="BD104" s="221">
        <v>140</v>
      </c>
      <c r="BE104" s="221">
        <v>168</v>
      </c>
      <c r="BF104" s="221">
        <v>140</v>
      </c>
      <c r="BG104" s="221">
        <v>163</v>
      </c>
      <c r="BH104" s="221">
        <v>163</v>
      </c>
      <c r="BI104" s="221">
        <v>163</v>
      </c>
      <c r="BJ104" s="215"/>
    </row>
    <row r="105" spans="1:62" ht="12">
      <c r="A105" s="214">
        <v>99</v>
      </c>
      <c r="B105" s="223">
        <v>647</v>
      </c>
      <c r="C105" s="223">
        <v>550</v>
      </c>
      <c r="D105" s="223">
        <v>524</v>
      </c>
      <c r="E105" s="223">
        <v>446</v>
      </c>
      <c r="F105" s="223">
        <v>579</v>
      </c>
      <c r="G105" s="223">
        <v>460</v>
      </c>
      <c r="H105" s="223">
        <v>521</v>
      </c>
      <c r="I105" s="223">
        <v>689</v>
      </c>
      <c r="J105" s="223">
        <v>521</v>
      </c>
      <c r="K105" s="223">
        <v>932</v>
      </c>
      <c r="L105" s="223">
        <v>704</v>
      </c>
      <c r="M105" s="223">
        <v>880</v>
      </c>
      <c r="N105" s="222">
        <v>537</v>
      </c>
      <c r="O105" s="221">
        <v>537</v>
      </c>
      <c r="P105" s="221">
        <v>453</v>
      </c>
      <c r="Q105" s="221">
        <v>360</v>
      </c>
      <c r="R105" s="221">
        <v>453</v>
      </c>
      <c r="S105" s="221">
        <v>453</v>
      </c>
      <c r="T105" s="221">
        <v>487</v>
      </c>
      <c r="U105" s="221">
        <v>487</v>
      </c>
      <c r="V105" s="221">
        <v>487</v>
      </c>
      <c r="W105" s="221">
        <v>577</v>
      </c>
      <c r="X105" s="221">
        <v>577</v>
      </c>
      <c r="Y105" s="221">
        <v>577</v>
      </c>
      <c r="Z105" s="222">
        <v>358</v>
      </c>
      <c r="AA105" s="221">
        <v>358</v>
      </c>
      <c r="AB105" s="221">
        <v>401</v>
      </c>
      <c r="AC105" s="221">
        <v>296</v>
      </c>
      <c r="AD105" s="221">
        <v>401</v>
      </c>
      <c r="AE105" s="221">
        <v>401</v>
      </c>
      <c r="AF105" s="221">
        <v>358</v>
      </c>
      <c r="AG105" s="221">
        <v>358</v>
      </c>
      <c r="AH105" s="221">
        <v>358</v>
      </c>
      <c r="AI105" s="221">
        <v>449</v>
      </c>
      <c r="AJ105" s="221">
        <v>449</v>
      </c>
      <c r="AK105" s="221">
        <v>449</v>
      </c>
      <c r="AL105" s="222">
        <v>167</v>
      </c>
      <c r="AM105" s="221">
        <v>167</v>
      </c>
      <c r="AN105" s="221">
        <v>153</v>
      </c>
      <c r="AO105" s="221">
        <v>122</v>
      </c>
      <c r="AP105" s="221">
        <v>153</v>
      </c>
      <c r="AQ105" s="221">
        <v>153</v>
      </c>
      <c r="AR105" s="221">
        <v>139</v>
      </c>
      <c r="AS105" s="221">
        <v>139</v>
      </c>
      <c r="AT105" s="221">
        <v>139</v>
      </c>
      <c r="AU105" s="221">
        <v>106</v>
      </c>
      <c r="AV105" s="221">
        <v>106</v>
      </c>
      <c r="AW105" s="221">
        <v>106</v>
      </c>
      <c r="AX105" s="222">
        <v>195</v>
      </c>
      <c r="AY105" s="221">
        <v>195</v>
      </c>
      <c r="AZ105" s="221">
        <v>159</v>
      </c>
      <c r="BA105" s="221">
        <v>145</v>
      </c>
      <c r="BB105" s="221">
        <v>159</v>
      </c>
      <c r="BC105" s="221">
        <v>159</v>
      </c>
      <c r="BD105" s="221">
        <v>140</v>
      </c>
      <c r="BE105" s="221">
        <v>168</v>
      </c>
      <c r="BF105" s="221">
        <v>140</v>
      </c>
      <c r="BG105" s="221">
        <v>163</v>
      </c>
      <c r="BH105" s="221">
        <v>163</v>
      </c>
      <c r="BI105" s="221">
        <v>163</v>
      </c>
      <c r="BJ105" s="215"/>
    </row>
    <row r="106" spans="1:62" ht="12">
      <c r="A106" s="214">
        <v>100</v>
      </c>
      <c r="B106" s="223">
        <v>647</v>
      </c>
      <c r="C106" s="223">
        <v>550</v>
      </c>
      <c r="D106" s="223">
        <v>524</v>
      </c>
      <c r="E106" s="223">
        <v>446</v>
      </c>
      <c r="F106" s="223">
        <v>579</v>
      </c>
      <c r="G106" s="223">
        <v>460</v>
      </c>
      <c r="H106" s="223">
        <v>521</v>
      </c>
      <c r="I106" s="223">
        <v>689</v>
      </c>
      <c r="J106" s="223">
        <v>521</v>
      </c>
      <c r="K106" s="223">
        <v>932</v>
      </c>
      <c r="L106" s="223">
        <v>704</v>
      </c>
      <c r="M106" s="223">
        <v>880</v>
      </c>
      <c r="N106" s="222">
        <v>537</v>
      </c>
      <c r="O106" s="221">
        <v>537</v>
      </c>
      <c r="P106" s="221">
        <v>453</v>
      </c>
      <c r="Q106" s="221">
        <v>360</v>
      </c>
      <c r="R106" s="221">
        <v>453</v>
      </c>
      <c r="S106" s="221">
        <v>453</v>
      </c>
      <c r="T106" s="221">
        <v>487</v>
      </c>
      <c r="U106" s="221">
        <v>487</v>
      </c>
      <c r="V106" s="221">
        <v>487</v>
      </c>
      <c r="W106" s="221">
        <v>577</v>
      </c>
      <c r="X106" s="221">
        <v>577</v>
      </c>
      <c r="Y106" s="221">
        <v>577</v>
      </c>
      <c r="Z106" s="222">
        <v>358</v>
      </c>
      <c r="AA106" s="221">
        <v>358</v>
      </c>
      <c r="AB106" s="221">
        <v>401</v>
      </c>
      <c r="AC106" s="221">
        <v>296</v>
      </c>
      <c r="AD106" s="221">
        <v>401</v>
      </c>
      <c r="AE106" s="221">
        <v>401</v>
      </c>
      <c r="AF106" s="221">
        <v>358</v>
      </c>
      <c r="AG106" s="221">
        <v>358</v>
      </c>
      <c r="AH106" s="221">
        <v>358</v>
      </c>
      <c r="AI106" s="221">
        <v>449</v>
      </c>
      <c r="AJ106" s="221">
        <v>449</v>
      </c>
      <c r="AK106" s="221">
        <v>449</v>
      </c>
      <c r="AL106" s="222">
        <v>167</v>
      </c>
      <c r="AM106" s="221">
        <v>167</v>
      </c>
      <c r="AN106" s="221">
        <v>153</v>
      </c>
      <c r="AO106" s="221">
        <v>122</v>
      </c>
      <c r="AP106" s="221">
        <v>153</v>
      </c>
      <c r="AQ106" s="221">
        <v>153</v>
      </c>
      <c r="AR106" s="221">
        <v>139</v>
      </c>
      <c r="AS106" s="221">
        <v>139</v>
      </c>
      <c r="AT106" s="221">
        <v>139</v>
      </c>
      <c r="AU106" s="221">
        <v>106</v>
      </c>
      <c r="AV106" s="221">
        <v>106</v>
      </c>
      <c r="AW106" s="221">
        <v>106</v>
      </c>
      <c r="AX106" s="222">
        <v>195</v>
      </c>
      <c r="AY106" s="221">
        <v>195</v>
      </c>
      <c r="AZ106" s="221">
        <v>159</v>
      </c>
      <c r="BA106" s="221">
        <v>145</v>
      </c>
      <c r="BB106" s="221">
        <v>159</v>
      </c>
      <c r="BC106" s="221">
        <v>159</v>
      </c>
      <c r="BD106" s="221">
        <v>140</v>
      </c>
      <c r="BE106" s="221">
        <v>168</v>
      </c>
      <c r="BF106" s="221">
        <v>140</v>
      </c>
      <c r="BG106" s="221">
        <v>163</v>
      </c>
      <c r="BH106" s="221">
        <v>163</v>
      </c>
      <c r="BI106" s="221">
        <v>163</v>
      </c>
      <c r="BJ106" s="215"/>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50"/>
  </sheetPr>
  <dimension ref="B1:C18"/>
  <sheetViews>
    <sheetView view="pageBreakPreview" zoomScale="85" zoomScaleSheetLayoutView="85" workbookViewId="0" topLeftCell="A1">
      <selection activeCell="A1" sqref="A1"/>
    </sheetView>
  </sheetViews>
  <sheetFormatPr defaultColWidth="9.00390625" defaultRowHeight="13.5"/>
  <cols>
    <col min="2" max="2" width="13.50390625" style="0" customWidth="1"/>
    <col min="3" max="3" width="97.875" style="0" customWidth="1"/>
  </cols>
  <sheetData>
    <row r="1" ht="21">
      <c r="B1" s="224" t="s">
        <v>300</v>
      </c>
    </row>
    <row r="2" spans="2:3" ht="26.25" customHeight="1">
      <c r="B2" s="225" t="s">
        <v>301</v>
      </c>
      <c r="C2" s="225" t="s">
        <v>302</v>
      </c>
    </row>
    <row r="3" spans="2:3" ht="28.5" customHeight="1">
      <c r="B3" s="226" t="s">
        <v>303</v>
      </c>
      <c r="C3" s="227" t="s">
        <v>304</v>
      </c>
    </row>
    <row r="4" spans="2:3" ht="28.5" customHeight="1">
      <c r="B4" s="226" t="s">
        <v>305</v>
      </c>
      <c r="C4" s="227" t="s">
        <v>306</v>
      </c>
    </row>
    <row r="5" spans="2:3" ht="28.5" customHeight="1">
      <c r="B5" s="226"/>
      <c r="C5" s="227"/>
    </row>
    <row r="6" spans="2:3" ht="28.5" customHeight="1">
      <c r="B6" s="226"/>
      <c r="C6" s="227"/>
    </row>
    <row r="7" spans="2:3" ht="28.5" customHeight="1">
      <c r="B7" s="226"/>
      <c r="C7" s="227"/>
    </row>
    <row r="8" spans="2:3" ht="28.5" customHeight="1">
      <c r="B8" s="226"/>
      <c r="C8" s="227"/>
    </row>
    <row r="9" spans="2:3" ht="28.5" customHeight="1">
      <c r="B9" s="226"/>
      <c r="C9" s="227"/>
    </row>
    <row r="10" spans="2:3" ht="28.5" customHeight="1">
      <c r="B10" s="226"/>
      <c r="C10" s="227"/>
    </row>
    <row r="11" spans="2:3" ht="28.5" customHeight="1">
      <c r="B11" s="226"/>
      <c r="C11" s="227"/>
    </row>
    <row r="12" spans="2:3" ht="28.5" customHeight="1">
      <c r="B12" s="226"/>
      <c r="C12" s="227"/>
    </row>
    <row r="13" spans="2:3" ht="28.5" customHeight="1">
      <c r="B13" s="226"/>
      <c r="C13" s="227"/>
    </row>
    <row r="14" spans="2:3" ht="28.5" customHeight="1">
      <c r="B14" s="226"/>
      <c r="C14" s="227"/>
    </row>
    <row r="15" spans="2:3" ht="28.5" customHeight="1">
      <c r="B15" s="226"/>
      <c r="C15" s="227"/>
    </row>
    <row r="16" spans="2:3" ht="28.5" customHeight="1">
      <c r="B16" s="226"/>
      <c r="C16" s="227"/>
    </row>
    <row r="17" spans="2:3" ht="28.5" customHeight="1">
      <c r="B17" s="226"/>
      <c r="C17" s="227"/>
    </row>
    <row r="18" spans="2:3" ht="28.5" customHeight="1">
      <c r="B18" s="226"/>
      <c r="C18" s="227"/>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3126811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
  <cp:lastPrinted>2013-10-22T11:28:42Z</cp:lastPrinted>
  <dcterms:created xsi:type="dcterms:W3CDTF">2013-08-05T07:43:09Z</dcterms:created>
  <dcterms:modified xsi:type="dcterms:W3CDTF">2015-02-12T02:38:30Z</dcterms:modified>
  <cp:category/>
  <cp:version/>
  <cp:contentType/>
  <cp:contentStatus/>
  <cp:revision>2</cp:revision>
</cp:coreProperties>
</file>