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8年度から" sheetId="1" r:id="rId1"/>
    <sheet name="Sheet2" sheetId="2" r:id="rId2"/>
    <sheet name="Sheet3" sheetId="3" r:id="rId3"/>
  </sheets>
  <definedNames>
    <definedName name="_xlnm.Print_Area" localSheetId="0">'28年度から'!$A$1:$Y$28</definedName>
  </definedNames>
  <calcPr fullCalcOnLoad="1"/>
</workbook>
</file>

<file path=xl/sharedStrings.xml><?xml version="1.0" encoding="utf-8"?>
<sst xmlns="http://schemas.openxmlformats.org/spreadsheetml/2006/main" count="35" uniqueCount="26">
  <si>
    <t>１．源泉徴収票または所得税の確定申告書と、個人住民税 税額決定通知書の</t>
  </si>
  <si>
    <t>　　該当部分①～⑥をそれぞれ入力してください。</t>
  </si>
  <si>
    <t>◆源泉徴収票および所得税の確定申告書</t>
  </si>
  <si>
    <t>所得金額の合計</t>
  </si>
  <si>
    <r>
      <t>①</t>
    </r>
    <r>
      <rPr>
        <b/>
        <sz val="11"/>
        <rFont val="ＭＳ Ｐゴシック"/>
        <family val="3"/>
      </rPr>
      <t>または</t>
    </r>
    <r>
      <rPr>
        <b/>
        <sz val="12"/>
        <rFont val="ＭＳ Ｐゴシック"/>
        <family val="3"/>
      </rPr>
      <t>③</t>
    </r>
  </si>
  <si>
    <t>円</t>
  </si>
  <si>
    <t>所得控除の額の合計</t>
  </si>
  <si>
    <r>
      <t>②</t>
    </r>
    <r>
      <rPr>
        <b/>
        <sz val="11"/>
        <rFont val="ＭＳ Ｐゴシック"/>
        <family val="3"/>
      </rPr>
      <t>または</t>
    </r>
    <r>
      <rPr>
        <b/>
        <sz val="12"/>
        <rFont val="ＭＳ Ｐゴシック"/>
        <family val="3"/>
      </rPr>
      <t>④</t>
    </r>
  </si>
  <si>
    <t>◆個人住民税の税額決定通知書</t>
  </si>
  <si>
    <t>市町村民税　所得割額</t>
  </si>
  <si>
    <t>⑤</t>
  </si>
  <si>
    <t>道府県民税　所得割額</t>
  </si>
  <si>
    <t>⑥</t>
  </si>
  <si>
    <t>２．大分市に対する寄附金額を入力してください。</t>
  </si>
  <si>
    <t>大分市に対する寄附金額</t>
  </si>
  <si>
    <t>税金からの控除対象金額
（２千円を超えた部分の寄附金額）</t>
  </si>
  <si>
    <t>◆あなたが個人住民税・所得税から軽減される額は</t>
  </si>
  <si>
    <t>　</t>
  </si>
  <si>
    <t>です。</t>
  </si>
  <si>
    <t>※給与からの特別徴収の方は、「特別徴収税額　決定・変更通知書」の「所得割額」を入力してください。</t>
  </si>
  <si>
    <t>個人住民税から軽減される額</t>
  </si>
  <si>
    <t>所得税から軽減される額</t>
  </si>
  <si>
    <t>２千円を除いた全額が
税金から軽減となる寄附金の上限額</t>
  </si>
  <si>
    <t>※入力の基礎となる年度と、寄附をした年とが違う場合は
軽減額が計算結果と異なりますので、あくまで目安としてください。</t>
  </si>
  <si>
    <t>「たかもん」</t>
  </si>
  <si>
    <t>※ワンストップ特例の場合は、計算の都合上上限額よりも
　控除額が低くなる場合がありますので、あくまで目安としてください。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</si>
</sst>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23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60"/>
      <name val="ＭＳ Ｐゴシック"/>
      <family val="3"/>
    </font>
    <font>
      <b/>
      <sz val="20"/>
      <color indexed="1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52"/>
      </left>
      <right style="thin">
        <color indexed="52"/>
      </right>
      <top style="thick">
        <color indexed="52"/>
      </top>
      <bottom style="thick">
        <color indexed="52"/>
      </bottom>
    </border>
    <border>
      <left style="thin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5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176" fontId="5" fillId="33" borderId="0" xfId="0" applyNumberFormat="1" applyFont="1" applyFill="1" applyAlignment="1" applyProtection="1">
      <alignment vertical="center"/>
      <protection/>
    </xf>
    <xf numFmtId="177" fontId="9" fillId="34" borderId="10" xfId="0" applyNumberFormat="1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 vertical="center" indent="1"/>
      <protection/>
    </xf>
    <xf numFmtId="0" fontId="0" fillId="33" borderId="0" xfId="0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176" fontId="0" fillId="33" borderId="0" xfId="0" applyNumberFormat="1" applyFont="1" applyFill="1" applyAlignment="1" applyProtection="1">
      <alignment horizontal="center"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/>
    </xf>
    <xf numFmtId="177" fontId="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176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176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4" fillId="36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18" xfId="0" applyFont="1" applyFill="1" applyBorder="1" applyAlignment="1" applyProtection="1">
      <alignment horizontal="center" vertical="center"/>
      <protection/>
    </xf>
    <xf numFmtId="176" fontId="4" fillId="37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176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176" fontId="0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177" fontId="9" fillId="34" borderId="2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176" fontId="0" fillId="33" borderId="0" xfId="0" applyNumberFormat="1" applyFont="1" applyFill="1" applyBorder="1" applyAlignment="1" applyProtection="1">
      <alignment horizontal="center"/>
      <protection/>
    </xf>
    <xf numFmtId="0" fontId="7" fillId="38" borderId="24" xfId="0" applyFont="1" applyFill="1" applyBorder="1" applyAlignment="1" applyProtection="1">
      <alignment horizontal="center" vertical="center" wrapText="1"/>
      <protection/>
    </xf>
    <xf numFmtId="176" fontId="4" fillId="38" borderId="2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 wrapText="1" indent="2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25</xdr:row>
      <xdr:rowOff>314325</xdr:rowOff>
    </xdr:from>
    <xdr:to>
      <xdr:col>11</xdr:col>
      <xdr:colOff>161925</xdr:colOff>
      <xdr:row>27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4110" b="6849"/>
        <a:stretch>
          <a:fillRect/>
        </a:stretch>
      </xdr:blipFill>
      <xdr:spPr>
        <a:xfrm>
          <a:off x="4076700" y="6772275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361950</xdr:colOff>
      <xdr:row>22</xdr:row>
      <xdr:rowOff>38100</xdr:rowOff>
    </xdr:from>
    <xdr:to>
      <xdr:col>19</xdr:col>
      <xdr:colOff>38100</xdr:colOff>
      <xdr:row>27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8677" t="55351" r="45704" b="19140"/>
        <a:stretch>
          <a:fillRect/>
        </a:stretch>
      </xdr:blipFill>
      <xdr:spPr>
        <a:xfrm>
          <a:off x="4924425" y="5876925"/>
          <a:ext cx="31051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76200</xdr:colOff>
      <xdr:row>20</xdr:row>
      <xdr:rowOff>95250</xdr:rowOff>
    </xdr:from>
    <xdr:to>
      <xdr:col>24</xdr:col>
      <xdr:colOff>228600</xdr:colOff>
      <xdr:row>27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8396" t="22787" r="45704" b="19140"/>
        <a:stretch>
          <a:fillRect/>
        </a:stretch>
      </xdr:blipFill>
      <xdr:spPr>
        <a:xfrm>
          <a:off x="8067675" y="5238750"/>
          <a:ext cx="229552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9525</xdr:colOff>
      <xdr:row>10</xdr:row>
      <xdr:rowOff>47625</xdr:rowOff>
    </xdr:from>
    <xdr:to>
      <xdr:col>23</xdr:col>
      <xdr:colOff>142875</xdr:colOff>
      <xdr:row>18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219325"/>
          <a:ext cx="1847850" cy="2514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304800</xdr:colOff>
      <xdr:row>8</xdr:row>
      <xdr:rowOff>66675</xdr:rowOff>
    </xdr:from>
    <xdr:to>
      <xdr:col>18</xdr:col>
      <xdr:colOff>238125</xdr:colOff>
      <xdr:row>18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-8509" t="43273" r="40415" b="-2540"/>
        <a:stretch>
          <a:fillRect/>
        </a:stretch>
      </xdr:blipFill>
      <xdr:spPr>
        <a:xfrm>
          <a:off x="5295900" y="1876425"/>
          <a:ext cx="2505075" cy="2886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180975</xdr:rowOff>
    </xdr:from>
    <xdr:to>
      <xdr:col>10</xdr:col>
      <xdr:colOff>28575</xdr:colOff>
      <xdr:row>26</xdr:row>
      <xdr:rowOff>142875</xdr:rowOff>
    </xdr:to>
    <xdr:sp>
      <xdr:nvSpPr>
        <xdr:cNvPr id="6" name="長方形 6"/>
        <xdr:cNvSpPr>
          <a:spLocks/>
        </xdr:cNvSpPr>
      </xdr:nvSpPr>
      <xdr:spPr>
        <a:xfrm>
          <a:off x="276225" y="5010150"/>
          <a:ext cx="3886200" cy="1971675"/>
        </a:xfrm>
        <a:prstGeom prst="roundRect">
          <a:avLst/>
        </a:prstGeom>
        <a:noFill/>
        <a:ln w="5724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200025</xdr:rowOff>
    </xdr:from>
    <xdr:to>
      <xdr:col>24</xdr:col>
      <xdr:colOff>295275</xdr:colOff>
      <xdr:row>27</xdr:row>
      <xdr:rowOff>361950</xdr:rowOff>
    </xdr:to>
    <xdr:sp>
      <xdr:nvSpPr>
        <xdr:cNvPr id="7" name="長方形 7"/>
        <xdr:cNvSpPr>
          <a:spLocks/>
        </xdr:cNvSpPr>
      </xdr:nvSpPr>
      <xdr:spPr>
        <a:xfrm>
          <a:off x="4829175" y="5029200"/>
          <a:ext cx="5600700" cy="2419350"/>
        </a:xfrm>
        <a:prstGeom prst="rect">
          <a:avLst/>
        </a:prstGeom>
        <a:noFill/>
        <a:ln w="1584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180975</xdr:rowOff>
    </xdr:from>
    <xdr:to>
      <xdr:col>23</xdr:col>
      <xdr:colOff>295275</xdr:colOff>
      <xdr:row>19</xdr:row>
      <xdr:rowOff>19050</xdr:rowOff>
    </xdr:to>
    <xdr:sp>
      <xdr:nvSpPr>
        <xdr:cNvPr id="8" name="長方形 8"/>
        <xdr:cNvSpPr>
          <a:spLocks/>
        </xdr:cNvSpPr>
      </xdr:nvSpPr>
      <xdr:spPr>
        <a:xfrm>
          <a:off x="5429250" y="1743075"/>
          <a:ext cx="4572000" cy="3105150"/>
        </a:xfrm>
        <a:prstGeom prst="rect">
          <a:avLst/>
        </a:prstGeom>
        <a:noFill/>
        <a:ln w="1584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66675</xdr:rowOff>
    </xdr:from>
    <xdr:to>
      <xdr:col>23</xdr:col>
      <xdr:colOff>152400</xdr:colOff>
      <xdr:row>6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rcRect l="218" b="54386"/>
        <a:stretch>
          <a:fillRect/>
        </a:stretch>
      </xdr:blipFill>
      <xdr:spPr>
        <a:xfrm>
          <a:off x="5534025" y="66675"/>
          <a:ext cx="43243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304800</xdr:colOff>
      <xdr:row>4</xdr:row>
      <xdr:rowOff>95250</xdr:rowOff>
    </xdr:from>
    <xdr:to>
      <xdr:col>19</xdr:col>
      <xdr:colOff>228600</xdr:colOff>
      <xdr:row>5</xdr:row>
      <xdr:rowOff>66675</xdr:rowOff>
    </xdr:to>
    <xdr:sp>
      <xdr:nvSpPr>
        <xdr:cNvPr id="10" name="長方形 10"/>
        <xdr:cNvSpPr>
          <a:spLocks/>
        </xdr:cNvSpPr>
      </xdr:nvSpPr>
      <xdr:spPr>
        <a:xfrm>
          <a:off x="7439025" y="1028700"/>
          <a:ext cx="781050" cy="161925"/>
        </a:xfrm>
        <a:prstGeom prst="rect">
          <a:avLst/>
        </a:prstGeom>
        <a:solidFill>
          <a:srgbClr val="FF8080">
            <a:alpha val="49000"/>
          </a:srgbClr>
        </a:solidFill>
        <a:ln w="316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</xdr:row>
      <xdr:rowOff>95250</xdr:rowOff>
    </xdr:from>
    <xdr:to>
      <xdr:col>21</xdr:col>
      <xdr:colOff>123825</xdr:colOff>
      <xdr:row>5</xdr:row>
      <xdr:rowOff>66675</xdr:rowOff>
    </xdr:to>
    <xdr:sp>
      <xdr:nvSpPr>
        <xdr:cNvPr id="11" name="長方形 11"/>
        <xdr:cNvSpPr>
          <a:spLocks/>
        </xdr:cNvSpPr>
      </xdr:nvSpPr>
      <xdr:spPr>
        <a:xfrm>
          <a:off x="8248650" y="1028700"/>
          <a:ext cx="723900" cy="161925"/>
        </a:xfrm>
        <a:prstGeom prst="rect">
          <a:avLst/>
        </a:prstGeom>
        <a:solidFill>
          <a:srgbClr val="33CCCC">
            <a:alpha val="30000"/>
          </a:srgbClr>
        </a:solidFill>
        <a:ln w="31680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57150</xdr:rowOff>
    </xdr:from>
    <xdr:to>
      <xdr:col>21</xdr:col>
      <xdr:colOff>95250</xdr:colOff>
      <xdr:row>15</xdr:row>
      <xdr:rowOff>114300</xdr:rowOff>
    </xdr:to>
    <xdr:sp>
      <xdr:nvSpPr>
        <xdr:cNvPr id="12" name="長方形 12"/>
        <xdr:cNvSpPr>
          <a:spLocks/>
        </xdr:cNvSpPr>
      </xdr:nvSpPr>
      <xdr:spPr>
        <a:xfrm flipV="1">
          <a:off x="8467725" y="3771900"/>
          <a:ext cx="476250" cy="57150"/>
        </a:xfrm>
        <a:prstGeom prst="rect">
          <a:avLst/>
        </a:prstGeom>
        <a:solidFill>
          <a:srgbClr val="FF8080">
            <a:alpha val="49000"/>
          </a:srgbClr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18</xdr:row>
      <xdr:rowOff>76200</xdr:rowOff>
    </xdr:from>
    <xdr:to>
      <xdr:col>21</xdr:col>
      <xdr:colOff>85725</xdr:colOff>
      <xdr:row>18</xdr:row>
      <xdr:rowOff>114300</xdr:rowOff>
    </xdr:to>
    <xdr:sp>
      <xdr:nvSpPr>
        <xdr:cNvPr id="13" name="長方形 13"/>
        <xdr:cNvSpPr>
          <a:spLocks/>
        </xdr:cNvSpPr>
      </xdr:nvSpPr>
      <xdr:spPr>
        <a:xfrm>
          <a:off x="8467725" y="4543425"/>
          <a:ext cx="466725" cy="38100"/>
        </a:xfrm>
        <a:prstGeom prst="rect">
          <a:avLst/>
        </a:prstGeom>
        <a:solidFill>
          <a:srgbClr val="33CCCC">
            <a:alpha val="30000"/>
          </a:srgbClr>
        </a:solidFill>
        <a:ln w="2556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11</xdr:row>
      <xdr:rowOff>285750</xdr:rowOff>
    </xdr:from>
    <xdr:to>
      <xdr:col>17</xdr:col>
      <xdr:colOff>333375</xdr:colOff>
      <xdr:row>12</xdr:row>
      <xdr:rowOff>85725</xdr:rowOff>
    </xdr:to>
    <xdr:sp>
      <xdr:nvSpPr>
        <xdr:cNvPr id="14" name="長方形 15"/>
        <xdr:cNvSpPr>
          <a:spLocks/>
        </xdr:cNvSpPr>
      </xdr:nvSpPr>
      <xdr:spPr>
        <a:xfrm flipV="1">
          <a:off x="6515100" y="2771775"/>
          <a:ext cx="952500" cy="114300"/>
        </a:xfrm>
        <a:prstGeom prst="rect">
          <a:avLst/>
        </a:prstGeom>
        <a:solidFill>
          <a:srgbClr val="FF8080">
            <a:alpha val="49000"/>
          </a:srgbClr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17</xdr:row>
      <xdr:rowOff>180975</xdr:rowOff>
    </xdr:from>
    <xdr:to>
      <xdr:col>17</xdr:col>
      <xdr:colOff>342900</xdr:colOff>
      <xdr:row>17</xdr:row>
      <xdr:rowOff>276225</xdr:rowOff>
    </xdr:to>
    <xdr:sp>
      <xdr:nvSpPr>
        <xdr:cNvPr id="15" name="長方形 16"/>
        <xdr:cNvSpPr>
          <a:spLocks/>
        </xdr:cNvSpPr>
      </xdr:nvSpPr>
      <xdr:spPr>
        <a:xfrm flipV="1">
          <a:off x="6524625" y="4267200"/>
          <a:ext cx="952500" cy="95250"/>
        </a:xfrm>
        <a:prstGeom prst="rect">
          <a:avLst/>
        </a:prstGeom>
        <a:solidFill>
          <a:srgbClr val="33CCCC">
            <a:alpha val="30000"/>
          </a:srgbClr>
        </a:solidFill>
        <a:ln w="2556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104775</xdr:rowOff>
    </xdr:from>
    <xdr:to>
      <xdr:col>20</xdr:col>
      <xdr:colOff>19050</xdr:colOff>
      <xdr:row>15</xdr:row>
      <xdr:rowOff>76200</xdr:rowOff>
    </xdr:to>
    <xdr:sp>
      <xdr:nvSpPr>
        <xdr:cNvPr id="16" name="線 17"/>
        <xdr:cNvSpPr>
          <a:spLocks/>
        </xdr:cNvSpPr>
      </xdr:nvSpPr>
      <xdr:spPr>
        <a:xfrm flipH="1" flipV="1">
          <a:off x="7305675" y="2905125"/>
          <a:ext cx="1133475" cy="8858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17</xdr:row>
      <xdr:rowOff>238125</xdr:rowOff>
    </xdr:from>
    <xdr:to>
      <xdr:col>20</xdr:col>
      <xdr:colOff>19050</xdr:colOff>
      <xdr:row>18</xdr:row>
      <xdr:rowOff>95250</xdr:rowOff>
    </xdr:to>
    <xdr:sp>
      <xdr:nvSpPr>
        <xdr:cNvPr id="17" name="線 18"/>
        <xdr:cNvSpPr>
          <a:spLocks/>
        </xdr:cNvSpPr>
      </xdr:nvSpPr>
      <xdr:spPr>
        <a:xfrm flipH="1" flipV="1">
          <a:off x="7505700" y="4324350"/>
          <a:ext cx="933450" cy="2381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10</xdr:row>
      <xdr:rowOff>238125</xdr:rowOff>
    </xdr:from>
    <xdr:to>
      <xdr:col>17</xdr:col>
      <xdr:colOff>28575</xdr:colOff>
      <xdr:row>11</xdr:row>
      <xdr:rowOff>257175</xdr:rowOff>
    </xdr:to>
    <xdr:sp>
      <xdr:nvSpPr>
        <xdr:cNvPr id="18" name="長方形 19"/>
        <xdr:cNvSpPr>
          <a:spLocks/>
        </xdr:cNvSpPr>
      </xdr:nvSpPr>
      <xdr:spPr>
        <a:xfrm>
          <a:off x="6762750" y="2409825"/>
          <a:ext cx="400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16</xdr:col>
      <xdr:colOff>66675</xdr:colOff>
      <xdr:row>16</xdr:row>
      <xdr:rowOff>76200</xdr:rowOff>
    </xdr:from>
    <xdr:to>
      <xdr:col>17</xdr:col>
      <xdr:colOff>28575</xdr:colOff>
      <xdr:row>17</xdr:row>
      <xdr:rowOff>161925</xdr:rowOff>
    </xdr:to>
    <xdr:sp>
      <xdr:nvSpPr>
        <xdr:cNvPr id="19" name="長方形 20"/>
        <xdr:cNvSpPr>
          <a:spLocks/>
        </xdr:cNvSpPr>
      </xdr:nvSpPr>
      <xdr:spPr>
        <a:xfrm>
          <a:off x="6772275" y="3914775"/>
          <a:ext cx="390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0</xdr:col>
      <xdr:colOff>276225</xdr:colOff>
      <xdr:row>0</xdr:row>
      <xdr:rowOff>247650</xdr:rowOff>
    </xdr:from>
    <xdr:to>
      <xdr:col>0</xdr:col>
      <xdr:colOff>276225</xdr:colOff>
      <xdr:row>0</xdr:row>
      <xdr:rowOff>247650</xdr:rowOff>
    </xdr:to>
    <xdr:grpSp>
      <xdr:nvGrpSpPr>
        <xdr:cNvPr id="20" name="Group 21"/>
        <xdr:cNvGrpSpPr>
          <a:grpSpLocks/>
        </xdr:cNvGrpSpPr>
      </xdr:nvGrpSpPr>
      <xdr:grpSpPr>
        <a:xfrm>
          <a:off x="276225" y="247650"/>
          <a:ext cx="0" cy="0"/>
          <a:chOff x="-18577" y="-18577"/>
          <a:chExt cx="9718" cy="0"/>
        </a:xfrm>
        <a:solidFill>
          <a:srgbClr val="FFFFFF"/>
        </a:solidFill>
      </xdr:grpSpPr>
      <xdr:sp>
        <xdr:nvSpPr>
          <xdr:cNvPr id="21" name="長方形 22"/>
          <xdr:cNvSpPr>
            <a:spLocks/>
          </xdr:cNvSpPr>
        </xdr:nvSpPr>
        <xdr:spPr>
          <a:xfrm>
            <a:off x="-18577" y="-18577"/>
            <a:ext cx="9111" cy="0"/>
          </a:xfrm>
          <a:prstGeom prst="rect">
            <a:avLst/>
          </a:prstGeom>
          <a:solidFill>
            <a:srgbClr val="FF99CC">
              <a:alpha val="49000"/>
            </a:srgbClr>
          </a:solidFill>
          <a:ln w="2844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長方形 23"/>
          <xdr:cNvSpPr>
            <a:spLocks/>
          </xdr:cNvSpPr>
        </xdr:nvSpPr>
        <xdr:spPr>
          <a:xfrm>
            <a:off x="-18577" y="-18577"/>
            <a:ext cx="9720" cy="0"/>
          </a:xfrm>
          <a:prstGeom prst="rect">
            <a:avLst/>
          </a:prstGeom>
          <a:solidFill>
            <a:srgbClr val="FFFF00">
              <a:alpha val="49000"/>
            </a:srgbClr>
          </a:solidFill>
          <a:ln w="2844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25</xdr:row>
      <xdr:rowOff>209550</xdr:rowOff>
    </xdr:from>
    <xdr:to>
      <xdr:col>17</xdr:col>
      <xdr:colOff>66675</xdr:colOff>
      <xdr:row>25</xdr:row>
      <xdr:rowOff>371475</xdr:rowOff>
    </xdr:to>
    <xdr:sp>
      <xdr:nvSpPr>
        <xdr:cNvPr id="23" name="長方形 24"/>
        <xdr:cNvSpPr>
          <a:spLocks/>
        </xdr:cNvSpPr>
      </xdr:nvSpPr>
      <xdr:spPr>
        <a:xfrm flipV="1">
          <a:off x="6515100" y="6667500"/>
          <a:ext cx="685800" cy="161925"/>
        </a:xfrm>
        <a:prstGeom prst="rect">
          <a:avLst/>
        </a:prstGeom>
        <a:solidFill>
          <a:srgbClr val="FF00FF">
            <a:alpha val="29000"/>
          </a:srgbClr>
        </a:solidFill>
        <a:ln w="3816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219075</xdr:rowOff>
    </xdr:from>
    <xdr:to>
      <xdr:col>18</xdr:col>
      <xdr:colOff>342900</xdr:colOff>
      <xdr:row>25</xdr:row>
      <xdr:rowOff>361950</xdr:rowOff>
    </xdr:to>
    <xdr:sp>
      <xdr:nvSpPr>
        <xdr:cNvPr id="24" name="長方形 25"/>
        <xdr:cNvSpPr>
          <a:spLocks/>
        </xdr:cNvSpPr>
      </xdr:nvSpPr>
      <xdr:spPr>
        <a:xfrm flipV="1">
          <a:off x="7239000" y="6677025"/>
          <a:ext cx="666750" cy="142875"/>
        </a:xfrm>
        <a:prstGeom prst="rect">
          <a:avLst/>
        </a:prstGeom>
        <a:solidFill>
          <a:srgbClr val="FFFF00">
            <a:alpha val="29000"/>
          </a:srgbClr>
        </a:solidFill>
        <a:ln w="381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381000</xdr:colOff>
      <xdr:row>26</xdr:row>
      <xdr:rowOff>57150</xdr:rowOff>
    </xdr:from>
    <xdr:to>
      <xdr:col>21</xdr:col>
      <xdr:colOff>352425</xdr:colOff>
      <xdr:row>26</xdr:row>
      <xdr:rowOff>123825</xdr:rowOff>
    </xdr:to>
    <xdr:sp>
      <xdr:nvSpPr>
        <xdr:cNvPr id="25" name="線 26"/>
        <xdr:cNvSpPr>
          <a:spLocks/>
        </xdr:cNvSpPr>
      </xdr:nvSpPr>
      <xdr:spPr>
        <a:xfrm flipH="1" flipV="1">
          <a:off x="7943850" y="6896100"/>
          <a:ext cx="1257300" cy="666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25</xdr:row>
      <xdr:rowOff>0</xdr:rowOff>
    </xdr:from>
    <xdr:to>
      <xdr:col>16</xdr:col>
      <xdr:colOff>381000</xdr:colOff>
      <xdr:row>25</xdr:row>
      <xdr:rowOff>352425</xdr:rowOff>
    </xdr:to>
    <xdr:sp>
      <xdr:nvSpPr>
        <xdr:cNvPr id="26" name="長方形 27"/>
        <xdr:cNvSpPr>
          <a:spLocks/>
        </xdr:cNvSpPr>
      </xdr:nvSpPr>
      <xdr:spPr>
        <a:xfrm>
          <a:off x="6677025" y="6457950"/>
          <a:ext cx="4095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17</xdr:col>
      <xdr:colOff>209550</xdr:colOff>
      <xdr:row>25</xdr:row>
      <xdr:rowOff>0</xdr:rowOff>
    </xdr:from>
    <xdr:to>
      <xdr:col>18</xdr:col>
      <xdr:colOff>190500</xdr:colOff>
      <xdr:row>25</xdr:row>
      <xdr:rowOff>342900</xdr:rowOff>
    </xdr:to>
    <xdr:sp>
      <xdr:nvSpPr>
        <xdr:cNvPr id="27" name="長方形 28"/>
        <xdr:cNvSpPr>
          <a:spLocks/>
        </xdr:cNvSpPr>
      </xdr:nvSpPr>
      <xdr:spPr>
        <a:xfrm>
          <a:off x="7343775" y="6457950"/>
          <a:ext cx="4095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9525</xdr:colOff>
      <xdr:row>0</xdr:row>
      <xdr:rowOff>66675</xdr:rowOff>
    </xdr:from>
    <xdr:to>
      <xdr:col>23</xdr:col>
      <xdr:colOff>285750</xdr:colOff>
      <xdr:row>7</xdr:row>
      <xdr:rowOff>9525</xdr:rowOff>
    </xdr:to>
    <xdr:sp>
      <xdr:nvSpPr>
        <xdr:cNvPr id="28" name="長方形 29"/>
        <xdr:cNvSpPr>
          <a:spLocks/>
        </xdr:cNvSpPr>
      </xdr:nvSpPr>
      <xdr:spPr>
        <a:xfrm>
          <a:off x="5429250" y="66675"/>
          <a:ext cx="4562475" cy="1504950"/>
        </a:xfrm>
        <a:prstGeom prst="rect">
          <a:avLst/>
        </a:prstGeom>
        <a:noFill/>
        <a:ln w="1584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333375</xdr:colOff>
      <xdr:row>2</xdr:row>
      <xdr:rowOff>19050</xdr:rowOff>
    </xdr:from>
    <xdr:to>
      <xdr:col>17</xdr:col>
      <xdr:colOff>314325</xdr:colOff>
      <xdr:row>3</xdr:row>
      <xdr:rowOff>95250</xdr:rowOff>
    </xdr:to>
    <xdr:sp>
      <xdr:nvSpPr>
        <xdr:cNvPr id="29" name="長方形 30"/>
        <xdr:cNvSpPr>
          <a:spLocks/>
        </xdr:cNvSpPr>
      </xdr:nvSpPr>
      <xdr:spPr>
        <a:xfrm>
          <a:off x="7038975" y="514350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21</xdr:col>
      <xdr:colOff>95250</xdr:colOff>
      <xdr:row>2</xdr:row>
      <xdr:rowOff>0</xdr:rowOff>
    </xdr:from>
    <xdr:to>
      <xdr:col>22</xdr:col>
      <xdr:colOff>95250</xdr:colOff>
      <xdr:row>3</xdr:row>
      <xdr:rowOff>85725</xdr:rowOff>
    </xdr:to>
    <xdr:sp>
      <xdr:nvSpPr>
        <xdr:cNvPr id="30" name="長方形 31"/>
        <xdr:cNvSpPr>
          <a:spLocks/>
        </xdr:cNvSpPr>
      </xdr:nvSpPr>
      <xdr:spPr>
        <a:xfrm>
          <a:off x="8943975" y="495300"/>
          <a:ext cx="428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247650</xdr:colOff>
      <xdr:row>3</xdr:row>
      <xdr:rowOff>38100</xdr:rowOff>
    </xdr:from>
    <xdr:to>
      <xdr:col>18</xdr:col>
      <xdr:colOff>247650</xdr:colOff>
      <xdr:row>4</xdr:row>
      <xdr:rowOff>123825</xdr:rowOff>
    </xdr:to>
    <xdr:sp>
      <xdr:nvSpPr>
        <xdr:cNvPr id="31" name="線 32"/>
        <xdr:cNvSpPr>
          <a:spLocks/>
        </xdr:cNvSpPr>
      </xdr:nvSpPr>
      <xdr:spPr>
        <a:xfrm flipH="1" flipV="1">
          <a:off x="7381875" y="781050"/>
          <a:ext cx="428625" cy="2762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</xdr:row>
      <xdr:rowOff>28575</xdr:rowOff>
    </xdr:from>
    <xdr:to>
      <xdr:col>21</xdr:col>
      <xdr:colOff>104775</xdr:colOff>
      <xdr:row>4</xdr:row>
      <xdr:rowOff>133350</xdr:rowOff>
    </xdr:to>
    <xdr:sp>
      <xdr:nvSpPr>
        <xdr:cNvPr id="32" name="線 33"/>
        <xdr:cNvSpPr>
          <a:spLocks/>
        </xdr:cNvSpPr>
      </xdr:nvSpPr>
      <xdr:spPr>
        <a:xfrm flipV="1">
          <a:off x="8601075" y="771525"/>
          <a:ext cx="352425" cy="2952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38100</xdr:rowOff>
    </xdr:from>
    <xdr:to>
      <xdr:col>19</xdr:col>
      <xdr:colOff>142875</xdr:colOff>
      <xdr:row>20</xdr:row>
      <xdr:rowOff>171450</xdr:rowOff>
    </xdr:to>
    <xdr:sp>
      <xdr:nvSpPr>
        <xdr:cNvPr id="33" name="線 34"/>
        <xdr:cNvSpPr>
          <a:spLocks/>
        </xdr:cNvSpPr>
      </xdr:nvSpPr>
      <xdr:spPr>
        <a:xfrm>
          <a:off x="7686675" y="5181600"/>
          <a:ext cx="447675" cy="133350"/>
        </a:xfrm>
        <a:prstGeom prst="line">
          <a:avLst/>
        </a:prstGeom>
        <a:noFill/>
        <a:ln w="5724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38100</xdr:rowOff>
    </xdr:from>
    <xdr:to>
      <xdr:col>10</xdr:col>
      <xdr:colOff>276225</xdr:colOff>
      <xdr:row>3</xdr:row>
      <xdr:rowOff>38100</xdr:rowOff>
    </xdr:to>
    <xdr:sp>
      <xdr:nvSpPr>
        <xdr:cNvPr id="34" name="オートシェイプ 35"/>
        <xdr:cNvSpPr>
          <a:spLocks/>
        </xdr:cNvSpPr>
      </xdr:nvSpPr>
      <xdr:spPr>
        <a:xfrm>
          <a:off x="323850" y="38100"/>
          <a:ext cx="408622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2000" kern="10" spc="0">
              <a:ln w="1260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ふるさと納税による寄附金税額控除 試算ツール</a:t>
          </a:r>
        </a:p>
      </xdr:txBody>
    </xdr:sp>
    <xdr:clientData/>
  </xdr:twoCellAnchor>
  <xdr:twoCellAnchor>
    <xdr:from>
      <xdr:col>19</xdr:col>
      <xdr:colOff>171450</xdr:colOff>
      <xdr:row>7</xdr:row>
      <xdr:rowOff>161925</xdr:rowOff>
    </xdr:from>
    <xdr:to>
      <xdr:col>23</xdr:col>
      <xdr:colOff>352425</xdr:colOff>
      <xdr:row>9</xdr:row>
      <xdr:rowOff>66675</xdr:rowOff>
    </xdr:to>
    <xdr:sp>
      <xdr:nvSpPr>
        <xdr:cNvPr id="35" name="長方形 36"/>
        <xdr:cNvSpPr>
          <a:spLocks/>
        </xdr:cNvSpPr>
      </xdr:nvSpPr>
      <xdr:spPr>
        <a:xfrm>
          <a:off x="8162925" y="1724025"/>
          <a:ext cx="1895475" cy="228600"/>
        </a:xfrm>
        <a:prstGeom prst="roundRect">
          <a:avLst/>
        </a:prstGeom>
        <a:solidFill>
          <a:srgbClr val="FFCC99"/>
        </a:solidFill>
        <a:ln w="1908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所得税の確定申告書</a:t>
          </a:r>
        </a:p>
      </xdr:txBody>
    </xdr:sp>
    <xdr:clientData/>
  </xdr:twoCellAnchor>
  <xdr:twoCellAnchor>
    <xdr:from>
      <xdr:col>11</xdr:col>
      <xdr:colOff>200025</xdr:colOff>
      <xdr:row>19</xdr:row>
      <xdr:rowOff>161925</xdr:rowOff>
    </xdr:from>
    <xdr:to>
      <xdr:col>18</xdr:col>
      <xdr:colOff>114300</xdr:colOff>
      <xdr:row>20</xdr:row>
      <xdr:rowOff>180975</xdr:rowOff>
    </xdr:to>
    <xdr:sp>
      <xdr:nvSpPr>
        <xdr:cNvPr id="36" name="長方形 37"/>
        <xdr:cNvSpPr>
          <a:spLocks/>
        </xdr:cNvSpPr>
      </xdr:nvSpPr>
      <xdr:spPr>
        <a:xfrm>
          <a:off x="4762500" y="4991100"/>
          <a:ext cx="2914650" cy="333375"/>
        </a:xfrm>
        <a:prstGeom prst="roundRect">
          <a:avLst/>
        </a:prstGeom>
        <a:solidFill>
          <a:srgbClr val="FFCC99"/>
        </a:solidFill>
        <a:ln w="1908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個人住民税の税額決定通知書（抜粋）</a:t>
          </a:r>
        </a:p>
      </xdr:txBody>
    </xdr:sp>
    <xdr:clientData/>
  </xdr:twoCellAnchor>
  <xdr:twoCellAnchor>
    <xdr:from>
      <xdr:col>12</xdr:col>
      <xdr:colOff>390525</xdr:colOff>
      <xdr:row>0</xdr:row>
      <xdr:rowOff>38100</xdr:rowOff>
    </xdr:from>
    <xdr:to>
      <xdr:col>15</xdr:col>
      <xdr:colOff>352425</xdr:colOff>
      <xdr:row>1</xdr:row>
      <xdr:rowOff>66675</xdr:rowOff>
    </xdr:to>
    <xdr:sp>
      <xdr:nvSpPr>
        <xdr:cNvPr id="37" name="長方形 38"/>
        <xdr:cNvSpPr>
          <a:spLocks/>
        </xdr:cNvSpPr>
      </xdr:nvSpPr>
      <xdr:spPr>
        <a:xfrm>
          <a:off x="5381625" y="38100"/>
          <a:ext cx="1247775" cy="276225"/>
        </a:xfrm>
        <a:prstGeom prst="roundRect">
          <a:avLst/>
        </a:prstGeom>
        <a:solidFill>
          <a:srgbClr val="FFCC99"/>
        </a:solidFill>
        <a:ln w="1908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源泉徴収票</a:t>
          </a:r>
        </a:p>
      </xdr:txBody>
    </xdr:sp>
    <xdr:clientData/>
  </xdr:twoCellAnchor>
  <xdr:twoCellAnchor>
    <xdr:from>
      <xdr:col>1</xdr:col>
      <xdr:colOff>104775</xdr:colOff>
      <xdr:row>3</xdr:row>
      <xdr:rowOff>161925</xdr:rowOff>
    </xdr:from>
    <xdr:to>
      <xdr:col>10</xdr:col>
      <xdr:colOff>200025</xdr:colOff>
      <xdr:row>5</xdr:row>
      <xdr:rowOff>38100</xdr:rowOff>
    </xdr:to>
    <xdr:sp>
      <xdr:nvSpPr>
        <xdr:cNvPr id="38" name="オートシェイプ 42"/>
        <xdr:cNvSpPr>
          <a:spLocks/>
        </xdr:cNvSpPr>
      </xdr:nvSpPr>
      <xdr:spPr>
        <a:xfrm>
          <a:off x="381000" y="904875"/>
          <a:ext cx="3952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20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20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年度以降）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7:U30"/>
  <sheetViews>
    <sheetView showZeros="0" tabSelected="1" zoomScaleSheetLayoutView="100" zoomScalePageLayoutView="0" workbookViewId="0" topLeftCell="A10">
      <selection activeCell="K23" sqref="K23"/>
    </sheetView>
  </sheetViews>
  <sheetFormatPr defaultColWidth="5.625" defaultRowHeight="19.5" customHeight="1"/>
  <cols>
    <col min="1" max="1" width="3.625" style="1" customWidth="1"/>
    <col min="2" max="16384" width="5.625" style="1" customWidth="1"/>
  </cols>
  <sheetData>
    <row r="4" ht="15" customHeight="1"/>
    <row r="5" ht="15" customHeight="1"/>
    <row r="6" ht="15" customHeight="1"/>
    <row r="7" ht="19.5" customHeight="1">
      <c r="B7" s="2" t="s">
        <v>0</v>
      </c>
    </row>
    <row r="8" ht="19.5" customHeight="1">
      <c r="B8" s="3" t="s">
        <v>1</v>
      </c>
    </row>
    <row r="9" ht="6" customHeight="1">
      <c r="B9" s="3"/>
    </row>
    <row r="10" ht="22.5" customHeight="1">
      <c r="B10" s="1" t="s">
        <v>2</v>
      </c>
    </row>
    <row r="11" spans="2:21" ht="24.75" customHeight="1">
      <c r="B11" s="31" t="s">
        <v>3</v>
      </c>
      <c r="C11" s="31"/>
      <c r="D11" s="31"/>
      <c r="E11" s="31"/>
      <c r="F11" s="32" t="s">
        <v>4</v>
      </c>
      <c r="G11" s="32"/>
      <c r="H11" s="33"/>
      <c r="I11" s="33"/>
      <c r="J11" s="33"/>
      <c r="K11" s="4" t="s">
        <v>5</v>
      </c>
      <c r="L11" s="5"/>
      <c r="M11" s="6"/>
      <c r="T11" s="7"/>
      <c r="U11" s="8"/>
    </row>
    <row r="12" spans="2:13" ht="24.75" customHeight="1">
      <c r="B12" s="34" t="s">
        <v>6</v>
      </c>
      <c r="C12" s="34"/>
      <c r="D12" s="34"/>
      <c r="E12" s="34"/>
      <c r="F12" s="35" t="s">
        <v>7</v>
      </c>
      <c r="G12" s="35"/>
      <c r="H12" s="36"/>
      <c r="I12" s="36"/>
      <c r="J12" s="36"/>
      <c r="K12" s="4" t="s">
        <v>5</v>
      </c>
      <c r="L12" s="6">
        <f>H11-H12</f>
        <v>0</v>
      </c>
      <c r="M12" s="9"/>
    </row>
    <row r="13" spans="2:13" ht="22.5" customHeight="1">
      <c r="B13" s="1" t="s">
        <v>8</v>
      </c>
      <c r="K13" s="4"/>
      <c r="L13" s="9">
        <f>IF(L12&lt;=0,0,IF(L12&lt;=1950000,5,IF(L12&lt;=3300000,10,IF(L12&lt;=6950000,20,IF(L12&lt;=9000000,23,IF(L12&lt;=18000000,33,IF(L12&lt;=40000000,40,45)))))))</f>
        <v>0</v>
      </c>
      <c r="M13" s="10"/>
    </row>
    <row r="14" spans="2:13" ht="24.75" customHeight="1">
      <c r="B14" s="31" t="s">
        <v>9</v>
      </c>
      <c r="C14" s="31"/>
      <c r="D14" s="31"/>
      <c r="E14" s="31"/>
      <c r="F14" s="37" t="s">
        <v>10</v>
      </c>
      <c r="G14" s="37"/>
      <c r="H14" s="38"/>
      <c r="I14" s="38"/>
      <c r="J14" s="38"/>
      <c r="K14" s="4" t="s">
        <v>5</v>
      </c>
      <c r="L14" s="9"/>
      <c r="M14" s="6"/>
    </row>
    <row r="15" spans="2:12" ht="24.75" customHeight="1">
      <c r="B15" s="34" t="s">
        <v>11</v>
      </c>
      <c r="C15" s="34"/>
      <c r="D15" s="34"/>
      <c r="E15" s="34"/>
      <c r="F15" s="39" t="s">
        <v>12</v>
      </c>
      <c r="G15" s="39"/>
      <c r="H15" s="40"/>
      <c r="I15" s="40"/>
      <c r="J15" s="40"/>
      <c r="K15" s="4" t="s">
        <v>5</v>
      </c>
      <c r="L15" s="6">
        <f>H14+H15</f>
        <v>0</v>
      </c>
    </row>
    <row r="16" spans="2:12" ht="9.75" customHeight="1">
      <c r="B16" s="11"/>
      <c r="C16" s="11"/>
      <c r="D16" s="11"/>
      <c r="E16" s="11"/>
      <c r="F16" s="12"/>
      <c r="G16" s="12"/>
      <c r="H16" s="13"/>
      <c r="I16" s="13"/>
      <c r="J16" s="13"/>
      <c r="K16" s="4"/>
      <c r="L16" s="6"/>
    </row>
    <row r="17" spans="2:12" ht="19.5" customHeight="1">
      <c r="B17" s="3" t="s">
        <v>13</v>
      </c>
      <c r="C17" s="14"/>
      <c r="D17" s="14"/>
      <c r="E17" s="14"/>
      <c r="F17" s="14"/>
      <c r="G17" s="14"/>
      <c r="H17" s="15"/>
      <c r="I17" s="15"/>
      <c r="J17" s="15"/>
      <c r="K17" s="4"/>
      <c r="L17" s="9"/>
    </row>
    <row r="18" spans="2:12" ht="30" customHeight="1">
      <c r="B18" s="41" t="s">
        <v>14</v>
      </c>
      <c r="C18" s="41"/>
      <c r="D18" s="41"/>
      <c r="E18" s="41"/>
      <c r="F18" s="41"/>
      <c r="G18" s="41"/>
      <c r="H18" s="42"/>
      <c r="I18" s="42"/>
      <c r="J18" s="42"/>
      <c r="K18" s="4" t="s">
        <v>5</v>
      </c>
      <c r="L18" s="9"/>
    </row>
    <row r="19" spans="2:12" ht="28.5" customHeight="1">
      <c r="B19" s="43" t="s">
        <v>15</v>
      </c>
      <c r="C19" s="43"/>
      <c r="D19" s="43"/>
      <c r="E19" s="43"/>
      <c r="F19" s="43"/>
      <c r="G19" s="43"/>
      <c r="H19" s="44">
        <f>IF(H18&gt;=2000,H18-2000,0)</f>
        <v>0</v>
      </c>
      <c r="I19" s="44"/>
      <c r="J19" s="44"/>
      <c r="K19" s="4" t="s">
        <v>5</v>
      </c>
      <c r="L19" s="16"/>
    </row>
    <row r="20" ht="24.75" customHeight="1"/>
    <row r="21" spans="2:19" ht="24.75" customHeight="1">
      <c r="B21" s="45" t="s">
        <v>16</v>
      </c>
      <c r="C21" s="45"/>
      <c r="D21" s="45"/>
      <c r="E21" s="45"/>
      <c r="F21" s="45"/>
      <c r="G21" s="45"/>
      <c r="H21" s="45"/>
      <c r="I21" s="45"/>
      <c r="J21" s="45"/>
      <c r="K21" s="18">
        <f>IF($H$18&gt;2000,($H$18-2000)*0.1,0)</f>
        <v>0</v>
      </c>
      <c r="M21" s="46"/>
      <c r="N21" s="46"/>
      <c r="O21" s="46"/>
      <c r="P21" s="46"/>
      <c r="Q21" s="46"/>
      <c r="R21" s="46"/>
      <c r="S21" s="46"/>
    </row>
    <row r="22" spans="2:19" ht="30" customHeight="1">
      <c r="B22" s="1" t="s">
        <v>17</v>
      </c>
      <c r="C22" s="19"/>
      <c r="D22" s="47">
        <f>IF(ISERROR(H23+H24),"",H23+H24)</f>
        <v>0</v>
      </c>
      <c r="E22" s="47"/>
      <c r="F22" s="47"/>
      <c r="G22" s="20" t="s">
        <v>5</v>
      </c>
      <c r="H22" s="21" t="s">
        <v>18</v>
      </c>
      <c r="I22" s="22"/>
      <c r="K22" s="18">
        <f>ROUNDUP(MIN(IF($H$18&gt;2000,($H$18-2000)*((90-$L$13*1.021)/100),0),$L$15*0.2),0)</f>
        <v>0</v>
      </c>
      <c r="M22" s="48" t="s">
        <v>19</v>
      </c>
      <c r="N22" s="48"/>
      <c r="O22" s="48"/>
      <c r="P22" s="48"/>
      <c r="Q22" s="48"/>
      <c r="R22" s="48"/>
      <c r="S22" s="48"/>
    </row>
    <row r="23" spans="2:19" ht="19.5" customHeight="1">
      <c r="B23" s="49" t="s">
        <v>20</v>
      </c>
      <c r="C23" s="49"/>
      <c r="D23" s="49"/>
      <c r="E23" s="49"/>
      <c r="F23" s="49"/>
      <c r="G23" s="49"/>
      <c r="H23" s="50">
        <f>IF(ISERROR(K21+K22),"",K21+K22)</f>
        <v>0</v>
      </c>
      <c r="I23" s="50"/>
      <c r="J23" s="23" t="s">
        <v>5</v>
      </c>
      <c r="K23" s="9">
        <f>IF(ISERROR(H19*L13/100),"",H19*L13/100)</f>
        <v>0</v>
      </c>
      <c r="M23" s="24"/>
      <c r="N23" s="24"/>
      <c r="O23" s="24"/>
      <c r="P23" s="24"/>
      <c r="Q23" s="24"/>
      <c r="R23" s="24"/>
      <c r="S23" s="24"/>
    </row>
    <row r="24" spans="2:19" ht="19.5" customHeight="1">
      <c r="B24" s="49" t="s">
        <v>21</v>
      </c>
      <c r="C24" s="49"/>
      <c r="D24" s="49"/>
      <c r="E24" s="49"/>
      <c r="F24" s="49"/>
      <c r="G24" s="49"/>
      <c r="H24" s="50">
        <f>IF(ISERROR(K23+K24),"",K23+K24)</f>
        <v>0</v>
      </c>
      <c r="I24" s="50"/>
      <c r="J24" s="23" t="s">
        <v>5</v>
      </c>
      <c r="K24" s="9">
        <f>ROUNDDOWN(IF(ISERROR(K23*0.021),"",K23*0.021),0)</f>
        <v>0</v>
      </c>
      <c r="M24" s="24"/>
      <c r="N24" s="24"/>
      <c r="O24" s="24"/>
      <c r="P24" s="24"/>
      <c r="Q24" s="24"/>
      <c r="R24" s="24"/>
      <c r="S24" s="24"/>
    </row>
    <row r="25" spans="2:9" ht="9.75" customHeight="1">
      <c r="B25" s="25"/>
      <c r="C25" s="25"/>
      <c r="D25" s="25"/>
      <c r="E25" s="25"/>
      <c r="F25" s="25"/>
      <c r="G25" s="25"/>
      <c r="H25" s="26"/>
      <c r="I25" s="26"/>
    </row>
    <row r="26" spans="3:11" ht="30" customHeight="1">
      <c r="C26" s="51" t="s">
        <v>22</v>
      </c>
      <c r="D26" s="51"/>
      <c r="E26" s="51"/>
      <c r="F26" s="51"/>
      <c r="G26" s="51"/>
      <c r="H26" s="52">
        <f>IF(L15&gt;0,ROUNDDOWN((L15*0.2)/((90-L13*1.021)/100),0)+2000,0)</f>
        <v>0</v>
      </c>
      <c r="I26" s="52"/>
      <c r="J26" s="27" t="s">
        <v>5</v>
      </c>
      <c r="K26" s="18">
        <f>IF(H22&gt;2000,((MIN(($H$11*30)/100,$H$22))-2000)*0.1,0)</f>
        <v>-200</v>
      </c>
    </row>
    <row r="27" spans="3:11" ht="19.5" customHeight="1">
      <c r="C27" s="11"/>
      <c r="D27" s="28"/>
      <c r="E27" s="28"/>
      <c r="F27" s="28"/>
      <c r="G27" s="17"/>
      <c r="H27" s="29"/>
      <c r="I27" s="29"/>
      <c r="K27" s="18"/>
    </row>
    <row r="28" spans="2:11" ht="33" customHeight="1">
      <c r="B28" s="53" t="s">
        <v>23</v>
      </c>
      <c r="C28" s="53"/>
      <c r="D28" s="53"/>
      <c r="E28" s="53"/>
      <c r="F28" s="53"/>
      <c r="G28" s="53"/>
      <c r="H28" s="53"/>
      <c r="I28" s="53"/>
      <c r="J28" s="53"/>
      <c r="K28" s="30" t="s">
        <v>24</v>
      </c>
    </row>
    <row r="29" spans="2:9" ht="19.5" customHeight="1">
      <c r="B29" s="54" t="s">
        <v>25</v>
      </c>
      <c r="C29" s="54"/>
      <c r="D29" s="54"/>
      <c r="E29" s="54"/>
      <c r="F29" s="54"/>
      <c r="G29" s="54"/>
      <c r="H29" s="54"/>
      <c r="I29" s="54"/>
    </row>
    <row r="30" spans="2:9" ht="19.5" customHeight="1">
      <c r="B30" s="55"/>
      <c r="C30" s="55"/>
      <c r="D30" s="55"/>
      <c r="E30" s="55"/>
      <c r="F30" s="55"/>
      <c r="G30" s="55"/>
      <c r="H30" s="55"/>
      <c r="I30" s="55"/>
    </row>
  </sheetData>
  <sheetProtection selectLockedCells="1" selectUnlockedCells="1"/>
  <mergeCells count="28">
    <mergeCell ref="C26:G26"/>
    <mergeCell ref="H26:I26"/>
    <mergeCell ref="B28:J28"/>
    <mergeCell ref="B29:I30"/>
    <mergeCell ref="D22:F22"/>
    <mergeCell ref="M22:S22"/>
    <mergeCell ref="B23:G23"/>
    <mergeCell ref="H23:I23"/>
    <mergeCell ref="B24:G24"/>
    <mergeCell ref="H24:I24"/>
    <mergeCell ref="B18:G18"/>
    <mergeCell ref="H18:J18"/>
    <mergeCell ref="B19:G19"/>
    <mergeCell ref="H19:J19"/>
    <mergeCell ref="B21:J21"/>
    <mergeCell ref="M21:S21"/>
    <mergeCell ref="B14:E14"/>
    <mergeCell ref="F14:G14"/>
    <mergeCell ref="H14:J14"/>
    <mergeCell ref="B15:E15"/>
    <mergeCell ref="F15:G15"/>
    <mergeCell ref="H15:J15"/>
    <mergeCell ref="B11:E11"/>
    <mergeCell ref="F11:G11"/>
    <mergeCell ref="H11:J11"/>
    <mergeCell ref="B12:E12"/>
    <mergeCell ref="F12:G12"/>
    <mergeCell ref="H12:J12"/>
  </mergeCells>
  <printOptions/>
  <pageMargins left="0.39375" right="0.39375" top="0.39375" bottom="0.196527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modified xsi:type="dcterms:W3CDTF">2015-12-11T08:04:25Z</dcterms:modified>
  <cp:category/>
  <cp:version/>
  <cp:contentType/>
  <cp:contentStatus/>
</cp:coreProperties>
</file>